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hol\Documents\Holmes Spreadsheets Office DeskTop\Silage Storage\Tower Silo Capacity\Tower Silo Capacity Fill &amp; Remove Once\"/>
    </mc:Choice>
  </mc:AlternateContent>
  <xr:revisionPtr revIDLastSave="0" documentId="8_{79FCF6FD-C01D-4700-9F81-8A9CA82DCA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ilo$lms  English Units" sheetId="1" r:id="rId1"/>
    <sheet name="Silo$lms Metric Units" sheetId="2" r:id="rId2"/>
  </sheets>
  <definedNames>
    <definedName name="\c">'silo$lms  English Units'!$I$4</definedName>
    <definedName name="\i">'silo$lms  English Units'!$I$67</definedName>
    <definedName name="\r">'silo$lms  English Units'!$I$1</definedName>
    <definedName name="_Regression_Int" localSheetId="0" hidden="1">1</definedName>
    <definedName name="CHART">'silo$lms  English Units'!$J$3:$AE$105</definedName>
    <definedName name="INT">'silo$lms  English Units'!#REF!</definedName>
    <definedName name="_xlnm.Print_Area" localSheetId="0">'silo$lms  English Units'!$J$1:$AF$110</definedName>
    <definedName name="Print_Area_MI">'silo$lms  English Units'!$A$1:$G$4</definedName>
    <definedName name="SILO">'silo$lms  English Units'!$A$2:$G$4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96" i="2" l="1"/>
  <c r="AV97" i="2" s="1"/>
  <c r="AV98" i="2" s="1"/>
  <c r="AV99" i="2" s="1"/>
  <c r="AV100" i="2" s="1"/>
  <c r="AV101" i="2" s="1"/>
  <c r="AV102" i="2" s="1"/>
  <c r="AV103" i="2" s="1"/>
  <c r="AV104" i="2" s="1"/>
  <c r="E8" i="1"/>
  <c r="AV96" i="1"/>
  <c r="AV97" i="1" s="1"/>
  <c r="AV98" i="1" s="1"/>
  <c r="AV99" i="1" s="1"/>
  <c r="AV100" i="1" s="1"/>
  <c r="AV101" i="1" s="1"/>
  <c r="AV102" i="1" s="1"/>
  <c r="AV103" i="1" s="1"/>
  <c r="AV104" i="1" s="1"/>
  <c r="AL3" i="1"/>
  <c r="AN3" i="1"/>
  <c r="AP3" i="1"/>
  <c r="AR3" i="1"/>
  <c r="AT3" i="1"/>
  <c r="AV3" i="1"/>
  <c r="C9" i="2" l="1"/>
  <c r="C8" i="2"/>
  <c r="E8" i="2" l="1"/>
  <c r="BD125" i="2"/>
  <c r="BB125" i="2"/>
  <c r="AZ125" i="2"/>
  <c r="BD117" i="2"/>
  <c r="BB117" i="2"/>
  <c r="AZ117" i="2"/>
  <c r="AJ106" i="2"/>
  <c r="AJ107" i="2" s="1"/>
  <c r="AJ108" i="2" s="1"/>
  <c r="AJ109" i="2" s="1"/>
  <c r="AJ110" i="2" s="1"/>
  <c r="AJ111" i="2" s="1"/>
  <c r="AJ112" i="2" s="1"/>
  <c r="AJ113" i="2" s="1"/>
  <c r="AJ114" i="2" s="1"/>
  <c r="AJ115" i="2" s="1"/>
  <c r="AJ116" i="2" s="1"/>
  <c r="AJ117" i="2" s="1"/>
  <c r="AZ106" i="2" s="1"/>
  <c r="AZ107" i="2" s="1"/>
  <c r="AZ108" i="2" s="1"/>
  <c r="AZ109" i="2" s="1"/>
  <c r="AZ110" i="2" s="1"/>
  <c r="AZ111" i="2" s="1"/>
  <c r="AZ112" i="2" s="1"/>
  <c r="AZ113" i="2" s="1"/>
  <c r="AZ114" i="2" s="1"/>
  <c r="AZ115" i="2" s="1"/>
  <c r="AZ116" i="2" s="1"/>
  <c r="BD105" i="2"/>
  <c r="BB105" i="2"/>
  <c r="AZ105" i="2"/>
  <c r="AJ104" i="2"/>
  <c r="AJ102" i="2"/>
  <c r="AJ100" i="2"/>
  <c r="BF99" i="2"/>
  <c r="BF100" i="2" s="1"/>
  <c r="BF101" i="2" s="1"/>
  <c r="BF102" i="2" s="1"/>
  <c r="BF103" i="2" s="1"/>
  <c r="BF104" i="2" s="1"/>
  <c r="BF98" i="2"/>
  <c r="AX98" i="2"/>
  <c r="AX99" i="2" s="1"/>
  <c r="AX100" i="2" s="1"/>
  <c r="AX101" i="2" s="1"/>
  <c r="AX102" i="2" s="1"/>
  <c r="AX103" i="2" s="1"/>
  <c r="AX104" i="2" s="1"/>
  <c r="AJ98" i="2"/>
  <c r="BD97" i="2"/>
  <c r="BB97" i="2"/>
  <c r="AZ97" i="2"/>
  <c r="AX96" i="2"/>
  <c r="AJ96" i="2"/>
  <c r="AJ94" i="2"/>
  <c r="AJ92" i="2"/>
  <c r="AJ90" i="2"/>
  <c r="AJ88" i="2"/>
  <c r="BF86" i="2"/>
  <c r="BF87" i="2" s="1"/>
  <c r="BF88" i="2" s="1"/>
  <c r="BF89" i="2" s="1"/>
  <c r="BF90" i="2" s="1"/>
  <c r="BF91" i="2" s="1"/>
  <c r="BF92" i="2" s="1"/>
  <c r="BF93" i="2" s="1"/>
  <c r="BF94" i="2" s="1"/>
  <c r="BF95" i="2" s="1"/>
  <c r="AX86" i="2"/>
  <c r="AX87" i="2" s="1"/>
  <c r="AX88" i="2" s="1"/>
  <c r="AX89" i="2" s="1"/>
  <c r="AX90" i="2" s="1"/>
  <c r="AX91" i="2" s="1"/>
  <c r="AX92" i="2" s="1"/>
  <c r="AX93" i="2" s="1"/>
  <c r="AX94" i="2" s="1"/>
  <c r="AV86" i="2"/>
  <c r="AV87" i="2" s="1"/>
  <c r="AV88" i="2" s="1"/>
  <c r="AV89" i="2" s="1"/>
  <c r="AV90" i="2" s="1"/>
  <c r="AV91" i="2" s="1"/>
  <c r="AV92" i="2" s="1"/>
  <c r="AV93" i="2" s="1"/>
  <c r="AV94" i="2" s="1"/>
  <c r="AT86" i="2"/>
  <c r="AT87" i="2" s="1"/>
  <c r="AT88" i="2" s="1"/>
  <c r="AT89" i="2" s="1"/>
  <c r="AT90" i="2" s="1"/>
  <c r="AT91" i="2" s="1"/>
  <c r="AT92" i="2" s="1"/>
  <c r="AT93" i="2" s="1"/>
  <c r="AT94" i="2" s="1"/>
  <c r="AJ86" i="2"/>
  <c r="BD85" i="2"/>
  <c r="BB85" i="2"/>
  <c r="AZ85" i="2"/>
  <c r="AJ84" i="2"/>
  <c r="AJ82" i="2"/>
  <c r="BD65" i="2"/>
  <c r="BB65" i="2"/>
  <c r="AZ65" i="2"/>
  <c r="AJ63" i="2"/>
  <c r="AJ65" i="2" s="1"/>
  <c r="BD55" i="2"/>
  <c r="BD54" i="2" s="1"/>
  <c r="BB55" i="2"/>
  <c r="AZ55" i="2"/>
  <c r="BF54" i="2"/>
  <c r="AX54" i="2"/>
  <c r="AL54" i="2"/>
  <c r="BF52" i="2"/>
  <c r="BD52" i="2"/>
  <c r="BB52" i="2"/>
  <c r="AZ52" i="2"/>
  <c r="AX52" i="2"/>
  <c r="AL52" i="2"/>
  <c r="BF50" i="2"/>
  <c r="BD50" i="2"/>
  <c r="BB50" i="2"/>
  <c r="AZ50" i="2"/>
  <c r="AX50" i="2"/>
  <c r="AL50" i="2"/>
  <c r="BF48" i="2"/>
  <c r="BD48" i="2"/>
  <c r="BB48" i="2"/>
  <c r="AZ48" i="2"/>
  <c r="AX48" i="2"/>
  <c r="AL48" i="2"/>
  <c r="BF46" i="2"/>
  <c r="BD46" i="2"/>
  <c r="BB46" i="2"/>
  <c r="AZ46" i="2"/>
  <c r="AX46" i="2"/>
  <c r="AL46" i="2"/>
  <c r="BF44" i="2"/>
  <c r="BD44" i="2"/>
  <c r="BB44" i="2"/>
  <c r="AZ44" i="2"/>
  <c r="AX44" i="2"/>
  <c r="AV44" i="2"/>
  <c r="AT44" i="2"/>
  <c r="AR44" i="2"/>
  <c r="AP44" i="2"/>
  <c r="AN44" i="2"/>
  <c r="AL44" i="2"/>
  <c r="BF42" i="2"/>
  <c r="BD42" i="2"/>
  <c r="BB42" i="2"/>
  <c r="AZ42" i="2"/>
  <c r="AX42" i="2"/>
  <c r="AV42" i="2"/>
  <c r="AT42" i="2"/>
  <c r="AR42" i="2"/>
  <c r="AP42" i="2"/>
  <c r="AN42" i="2"/>
  <c r="AL42" i="2"/>
  <c r="BF40" i="2"/>
  <c r="BD40" i="2"/>
  <c r="BB40" i="2"/>
  <c r="AZ40" i="2"/>
  <c r="AX40" i="2"/>
  <c r="AV40" i="2"/>
  <c r="AT40" i="2"/>
  <c r="AR40" i="2"/>
  <c r="AP40" i="2"/>
  <c r="AN40" i="2"/>
  <c r="AL40" i="2"/>
  <c r="BF38" i="2"/>
  <c r="BD38" i="2"/>
  <c r="BB38" i="2"/>
  <c r="AZ38" i="2"/>
  <c r="AX38" i="2"/>
  <c r="AV38" i="2"/>
  <c r="AT38" i="2"/>
  <c r="AR38" i="2"/>
  <c r="AP38" i="2"/>
  <c r="AN38" i="2"/>
  <c r="AL38" i="2"/>
  <c r="BF36" i="2"/>
  <c r="BD36" i="2"/>
  <c r="BB36" i="2"/>
  <c r="AZ36" i="2"/>
  <c r="AX36" i="2"/>
  <c r="AV36" i="2"/>
  <c r="AT36" i="2"/>
  <c r="AR36" i="2"/>
  <c r="AP36" i="2"/>
  <c r="AN36" i="2"/>
  <c r="AL36" i="2"/>
  <c r="BF34" i="2"/>
  <c r="BD34" i="2"/>
  <c r="BB34" i="2"/>
  <c r="AZ34" i="2"/>
  <c r="AX34" i="2"/>
  <c r="AV34" i="2"/>
  <c r="AT34" i="2"/>
  <c r="AR34" i="2"/>
  <c r="AP34" i="2"/>
  <c r="AN34" i="2"/>
  <c r="AL34" i="2"/>
  <c r="C11" i="2"/>
  <c r="C10" i="2"/>
  <c r="AJ9" i="2"/>
  <c r="AJ11" i="2" s="1"/>
  <c r="AJ13" i="2" s="1"/>
  <c r="AJ15" i="2" s="1"/>
  <c r="AJ17" i="2" s="1"/>
  <c r="AJ19" i="2" s="1"/>
  <c r="AJ21" i="2" s="1"/>
  <c r="AJ23" i="2" s="1"/>
  <c r="AJ25" i="2" s="1"/>
  <c r="AJ27" i="2" s="1"/>
  <c r="AJ29" i="2" s="1"/>
  <c r="AJ31" i="2" s="1"/>
  <c r="AJ33" i="2" s="1"/>
  <c r="AJ35" i="2" s="1"/>
  <c r="C7" i="2"/>
  <c r="C53" i="2" s="1"/>
  <c r="C6" i="2"/>
  <c r="E7" i="1"/>
  <c r="E9" i="1"/>
  <c r="BB98" i="2" l="1"/>
  <c r="BB99" i="2" s="1"/>
  <c r="BB100" i="2" s="1"/>
  <c r="BB101" i="2" s="1"/>
  <c r="BB102" i="2" s="1"/>
  <c r="BB103" i="2" s="1"/>
  <c r="BB104" i="2" s="1"/>
  <c r="AZ98" i="2"/>
  <c r="AZ99" i="2" s="1"/>
  <c r="AZ100" i="2" s="1"/>
  <c r="AZ101" i="2" s="1"/>
  <c r="AZ102" i="2" s="1"/>
  <c r="AZ103" i="2" s="1"/>
  <c r="AZ104" i="2" s="1"/>
  <c r="BD98" i="2"/>
  <c r="BD99" i="2" s="1"/>
  <c r="BD100" i="2" s="1"/>
  <c r="BD101" i="2" s="1"/>
  <c r="BD102" i="2" s="1"/>
  <c r="BD103" i="2" s="1"/>
  <c r="BD104" i="2" s="1"/>
  <c r="AX106" i="2"/>
  <c r="AX107" i="2" s="1"/>
  <c r="AX108" i="2" s="1"/>
  <c r="AX109" i="2" s="1"/>
  <c r="AX110" i="2" s="1"/>
  <c r="AX111" i="2" s="1"/>
  <c r="AX112" i="2" s="1"/>
  <c r="AX113" i="2" s="1"/>
  <c r="AX114" i="2" s="1"/>
  <c r="AX115" i="2" s="1"/>
  <c r="AX116" i="2" s="1"/>
  <c r="Q15" i="2"/>
  <c r="AJ37" i="2"/>
  <c r="AJ36" i="2"/>
  <c r="BB95" i="2"/>
  <c r="AZ95" i="2"/>
  <c r="BF96" i="2"/>
  <c r="BD95" i="2"/>
  <c r="E7" i="2"/>
  <c r="Q23" i="2"/>
  <c r="E9" i="2"/>
  <c r="AJ64" i="2"/>
  <c r="AZ54" i="2"/>
  <c r="BF106" i="2"/>
  <c r="BF107" i="2" s="1"/>
  <c r="BF108" i="2" s="1"/>
  <c r="BF109" i="2" s="1"/>
  <c r="BF110" i="2" s="1"/>
  <c r="BF111" i="2" s="1"/>
  <c r="BF112" i="2" s="1"/>
  <c r="BF113" i="2" s="1"/>
  <c r="BF114" i="2" s="1"/>
  <c r="BF115" i="2" s="1"/>
  <c r="BF116" i="2" s="1"/>
  <c r="BD106" i="2"/>
  <c r="BD107" i="2" s="1"/>
  <c r="BD108" i="2" s="1"/>
  <c r="BD109" i="2" s="1"/>
  <c r="BD110" i="2" s="1"/>
  <c r="BD111" i="2" s="1"/>
  <c r="BD112" i="2" s="1"/>
  <c r="BD113" i="2" s="1"/>
  <c r="BD114" i="2" s="1"/>
  <c r="BD115" i="2" s="1"/>
  <c r="BD116" i="2" s="1"/>
  <c r="AJ118" i="2"/>
  <c r="AJ119" i="2" s="1"/>
  <c r="AJ120" i="2" s="1"/>
  <c r="AJ121" i="2" s="1"/>
  <c r="AJ122" i="2" s="1"/>
  <c r="AJ123" i="2" s="1"/>
  <c r="AJ124" i="2" s="1"/>
  <c r="AJ125" i="2" s="1"/>
  <c r="AZ118" i="2"/>
  <c r="AZ119" i="2" s="1"/>
  <c r="AZ120" i="2" s="1"/>
  <c r="AZ121" i="2" s="1"/>
  <c r="AZ122" i="2" s="1"/>
  <c r="AZ123" i="2" s="1"/>
  <c r="AZ124" i="2" s="1"/>
  <c r="AJ67" i="2"/>
  <c r="BB54" i="2"/>
  <c r="BB106" i="2"/>
  <c r="BB107" i="2" s="1"/>
  <c r="BB108" i="2" s="1"/>
  <c r="BB109" i="2" s="1"/>
  <c r="BB110" i="2" s="1"/>
  <c r="BB111" i="2" s="1"/>
  <c r="BB112" i="2" s="1"/>
  <c r="BB113" i="2" s="1"/>
  <c r="BB114" i="2" s="1"/>
  <c r="BB115" i="2" s="1"/>
  <c r="BB116" i="2" s="1"/>
  <c r="AJ62" i="2"/>
  <c r="Q23" i="1"/>
  <c r="Q15" i="1"/>
  <c r="C53" i="1"/>
  <c r="C6" i="1"/>
  <c r="BD125" i="1"/>
  <c r="BB125" i="1"/>
  <c r="AZ125" i="1"/>
  <c r="BD117" i="1"/>
  <c r="BB117" i="1"/>
  <c r="AZ117" i="1"/>
  <c r="BB65" i="1"/>
  <c r="BD105" i="1"/>
  <c r="BB105" i="1"/>
  <c r="AZ105" i="1"/>
  <c r="AZ98" i="1" s="1"/>
  <c r="AZ99" i="1" s="1"/>
  <c r="AZ100" i="1" s="1"/>
  <c r="AZ101" i="1" s="1"/>
  <c r="AZ102" i="1" s="1"/>
  <c r="AZ103" i="1" s="1"/>
  <c r="AZ104" i="1" s="1"/>
  <c r="BD97" i="1"/>
  <c r="BB97" i="1"/>
  <c r="AZ97" i="1"/>
  <c r="BD85" i="1"/>
  <c r="BB85" i="1"/>
  <c r="AZ85" i="1"/>
  <c r="BD65" i="1"/>
  <c r="AZ65" i="1"/>
  <c r="AZ55" i="1"/>
  <c r="BB55" i="1"/>
  <c r="BD55" i="1"/>
  <c r="AT86" i="1"/>
  <c r="AT87" i="1" s="1"/>
  <c r="AT88" i="1" s="1"/>
  <c r="AT89" i="1" s="1"/>
  <c r="AT90" i="1" s="1"/>
  <c r="AT91" i="1" s="1"/>
  <c r="AT92" i="1" s="1"/>
  <c r="AT93" i="1" s="1"/>
  <c r="AT94" i="1" s="1"/>
  <c r="AV86" i="1"/>
  <c r="AV87" i="1" s="1"/>
  <c r="AV88" i="1" s="1"/>
  <c r="AV89" i="1" s="1"/>
  <c r="AV90" i="1" s="1"/>
  <c r="AV91" i="1" s="1"/>
  <c r="AV92" i="1" s="1"/>
  <c r="AV93" i="1" s="1"/>
  <c r="AV94" i="1" s="1"/>
  <c r="AX98" i="1"/>
  <c r="AX99" i="1" s="1"/>
  <c r="AX100" i="1" s="1"/>
  <c r="AX101" i="1" s="1"/>
  <c r="AX102" i="1" s="1"/>
  <c r="AX103" i="1" s="1"/>
  <c r="AX104" i="1" s="1"/>
  <c r="AX86" i="1"/>
  <c r="AX87" i="1" s="1"/>
  <c r="AX88" i="1" s="1"/>
  <c r="AX89" i="1" s="1"/>
  <c r="AX90" i="1" s="1"/>
  <c r="AX91" i="1" s="1"/>
  <c r="AX92" i="1" s="1"/>
  <c r="AX93" i="1" s="1"/>
  <c r="AX94" i="1" s="1"/>
  <c r="BF98" i="1"/>
  <c r="BF99" i="1" s="1"/>
  <c r="BF100" i="1" s="1"/>
  <c r="BF101" i="1" s="1"/>
  <c r="BF102" i="1" s="1"/>
  <c r="BF103" i="1" s="1"/>
  <c r="BF104" i="1" s="1"/>
  <c r="BF86" i="1"/>
  <c r="BF87" i="1" s="1"/>
  <c r="BF88" i="1" s="1"/>
  <c r="BF89" i="1" s="1"/>
  <c r="BF90" i="1" s="1"/>
  <c r="BF91" i="1" s="1"/>
  <c r="BF92" i="1" s="1"/>
  <c r="BF93" i="1" s="1"/>
  <c r="BF94" i="1" s="1"/>
  <c r="BF95" i="1" s="1"/>
  <c r="AJ106" i="1"/>
  <c r="AJ107" i="1" s="1"/>
  <c r="AJ108" i="1" s="1"/>
  <c r="AJ109" i="1" s="1"/>
  <c r="AJ110" i="1" s="1"/>
  <c r="AJ111" i="1" s="1"/>
  <c r="AJ112" i="1" s="1"/>
  <c r="AJ113" i="1" s="1"/>
  <c r="AJ114" i="1" s="1"/>
  <c r="AJ115" i="1" s="1"/>
  <c r="AJ116" i="1" s="1"/>
  <c r="AJ117" i="1" s="1"/>
  <c r="AJ118" i="1" s="1"/>
  <c r="AJ119" i="1" s="1"/>
  <c r="AJ120" i="1" s="1"/>
  <c r="AJ121" i="1" s="1"/>
  <c r="AJ122" i="1" s="1"/>
  <c r="AJ123" i="1" s="1"/>
  <c r="AJ124" i="1" s="1"/>
  <c r="AJ125" i="1" s="1"/>
  <c r="AJ126" i="1" s="1"/>
  <c r="AJ127" i="1" s="1"/>
  <c r="AJ128" i="1" s="1"/>
  <c r="AJ129" i="1" s="1"/>
  <c r="AJ130" i="1" s="1"/>
  <c r="AJ131" i="1" s="1"/>
  <c r="AJ132" i="1" s="1"/>
  <c r="AJ133" i="1" s="1"/>
  <c r="AJ134" i="1" s="1"/>
  <c r="AJ135" i="1" s="1"/>
  <c r="AJ136" i="1" s="1"/>
  <c r="AJ137" i="1" s="1"/>
  <c r="AJ104" i="1"/>
  <c r="AJ102" i="1"/>
  <c r="AJ100" i="1"/>
  <c r="AJ98" i="1"/>
  <c r="AX96" i="1"/>
  <c r="AJ96" i="1"/>
  <c r="AJ94" i="1"/>
  <c r="AJ92" i="1"/>
  <c r="AJ90" i="1"/>
  <c r="AJ88" i="1"/>
  <c r="AJ86" i="1"/>
  <c r="AJ84" i="1"/>
  <c r="AJ82" i="1"/>
  <c r="AJ63" i="1"/>
  <c r="AJ65" i="1" s="1"/>
  <c r="AJ62" i="1"/>
  <c r="BF54" i="1"/>
  <c r="AX54" i="1"/>
  <c r="AL54" i="1"/>
  <c r="BF52" i="1"/>
  <c r="BD52" i="1"/>
  <c r="BB52" i="1"/>
  <c r="AZ52" i="1"/>
  <c r="AX52" i="1"/>
  <c r="AL52" i="1"/>
  <c r="BF50" i="1"/>
  <c r="BD50" i="1"/>
  <c r="BB50" i="1"/>
  <c r="AZ50" i="1"/>
  <c r="AX50" i="1"/>
  <c r="AL50" i="1"/>
  <c r="BF48" i="1"/>
  <c r="BD48" i="1"/>
  <c r="BB48" i="1"/>
  <c r="AZ48" i="1"/>
  <c r="AX48" i="1"/>
  <c r="AL48" i="1"/>
  <c r="BF46" i="1"/>
  <c r="BD46" i="1"/>
  <c r="BB46" i="1"/>
  <c r="AZ46" i="1"/>
  <c r="AX46" i="1"/>
  <c r="AL46" i="1"/>
  <c r="BF44" i="1"/>
  <c r="BD44" i="1"/>
  <c r="BB44" i="1"/>
  <c r="AZ44" i="1"/>
  <c r="AX44" i="1"/>
  <c r="AV44" i="1"/>
  <c r="AT44" i="1"/>
  <c r="AR44" i="1"/>
  <c r="AP44" i="1"/>
  <c r="AN44" i="1"/>
  <c r="AL44" i="1"/>
  <c r="BF42" i="1"/>
  <c r="BD42" i="1"/>
  <c r="BB42" i="1"/>
  <c r="AZ42" i="1"/>
  <c r="AX42" i="1"/>
  <c r="AV42" i="1"/>
  <c r="AT42" i="1"/>
  <c r="AR42" i="1"/>
  <c r="AP42" i="1"/>
  <c r="AN42" i="1"/>
  <c r="AL42" i="1"/>
  <c r="BF40" i="1"/>
  <c r="BD40" i="1"/>
  <c r="BB40" i="1"/>
  <c r="AZ40" i="1"/>
  <c r="AX40" i="1"/>
  <c r="AV40" i="1"/>
  <c r="AT40" i="1"/>
  <c r="AR40" i="1"/>
  <c r="AP40" i="1"/>
  <c r="AN40" i="1"/>
  <c r="AL40" i="1"/>
  <c r="BF38" i="1"/>
  <c r="BD38" i="1"/>
  <c r="BB38" i="1"/>
  <c r="AZ38" i="1"/>
  <c r="AX38" i="1"/>
  <c r="AV38" i="1"/>
  <c r="AT38" i="1"/>
  <c r="AR38" i="1"/>
  <c r="AP38" i="1"/>
  <c r="AN38" i="1"/>
  <c r="AL38" i="1"/>
  <c r="BF36" i="1"/>
  <c r="BD36" i="1"/>
  <c r="BB36" i="1"/>
  <c r="AZ36" i="1"/>
  <c r="AX36" i="1"/>
  <c r="AV36" i="1"/>
  <c r="AT36" i="1"/>
  <c r="AR36" i="1"/>
  <c r="AP36" i="1"/>
  <c r="AN36" i="1"/>
  <c r="AL36" i="1"/>
  <c r="BF34" i="1"/>
  <c r="BD34" i="1"/>
  <c r="BB34" i="1"/>
  <c r="AZ34" i="1"/>
  <c r="AX34" i="1"/>
  <c r="AV34" i="1"/>
  <c r="AT34" i="1"/>
  <c r="AR34" i="1"/>
  <c r="AP34" i="1"/>
  <c r="AN34" i="1"/>
  <c r="AL34" i="1"/>
  <c r="AJ9" i="1"/>
  <c r="BD126" i="2" l="1"/>
  <c r="BD127" i="2" s="1"/>
  <c r="BD128" i="2" s="1"/>
  <c r="BD129" i="2" s="1"/>
  <c r="BD130" i="2" s="1"/>
  <c r="BD131" i="2" s="1"/>
  <c r="BF126" i="1"/>
  <c r="BF127" i="1" s="1"/>
  <c r="BF128" i="1" s="1"/>
  <c r="BF129" i="1" s="1"/>
  <c r="BF130" i="1" s="1"/>
  <c r="BF131" i="1" s="1"/>
  <c r="BF132" i="1" s="1"/>
  <c r="BF133" i="1" s="1"/>
  <c r="BF134" i="1" s="1"/>
  <c r="BF135" i="1" s="1"/>
  <c r="BF136" i="1" s="1"/>
  <c r="BF138" i="1"/>
  <c r="BF139" i="1" s="1"/>
  <c r="BF140" i="1" s="1"/>
  <c r="AJ11" i="1"/>
  <c r="AJ13" i="1" s="1"/>
  <c r="AJ15" i="1" s="1"/>
  <c r="AJ17" i="1" s="1"/>
  <c r="AJ19" i="1" s="1"/>
  <c r="AJ21" i="1" s="1"/>
  <c r="AJ23" i="1" s="1"/>
  <c r="AJ25" i="1" s="1"/>
  <c r="AJ27" i="1" s="1"/>
  <c r="AJ29" i="1" s="1"/>
  <c r="AJ31" i="1" s="1"/>
  <c r="AJ33" i="1" s="1"/>
  <c r="AJ35" i="1" s="1"/>
  <c r="G52" i="1"/>
  <c r="C25" i="1"/>
  <c r="AJ64" i="1"/>
  <c r="AX118" i="1"/>
  <c r="AX119" i="1" s="1"/>
  <c r="AX120" i="1" s="1"/>
  <c r="AX121" i="1" s="1"/>
  <c r="AX122" i="1" s="1"/>
  <c r="AX123" i="1" s="1"/>
  <c r="AX124" i="1" s="1"/>
  <c r="BF106" i="1"/>
  <c r="BF107" i="1" s="1"/>
  <c r="BF108" i="1" s="1"/>
  <c r="BF109" i="1" s="1"/>
  <c r="BF110" i="1" s="1"/>
  <c r="BF111" i="1" s="1"/>
  <c r="BF112" i="1" s="1"/>
  <c r="BF113" i="1" s="1"/>
  <c r="BF114" i="1" s="1"/>
  <c r="BF115" i="1" s="1"/>
  <c r="BF116" i="1" s="1"/>
  <c r="BB106" i="1"/>
  <c r="BB107" i="1" s="1"/>
  <c r="BB108" i="1" s="1"/>
  <c r="BB109" i="1" s="1"/>
  <c r="BB110" i="1" s="1"/>
  <c r="BB111" i="1" s="1"/>
  <c r="BB112" i="1" s="1"/>
  <c r="BB113" i="1" s="1"/>
  <c r="BB114" i="1" s="1"/>
  <c r="BB115" i="1" s="1"/>
  <c r="BB116" i="1" s="1"/>
  <c r="BF118" i="1"/>
  <c r="BF119" i="1" s="1"/>
  <c r="BF120" i="1" s="1"/>
  <c r="BF121" i="1" s="1"/>
  <c r="BF122" i="1" s="1"/>
  <c r="BF123" i="1" s="1"/>
  <c r="BF124" i="1" s="1"/>
  <c r="AX106" i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Z96" i="2"/>
  <c r="AZ86" i="2"/>
  <c r="AZ87" i="2" s="1"/>
  <c r="AZ88" i="2" s="1"/>
  <c r="AZ89" i="2" s="1"/>
  <c r="AZ90" i="2" s="1"/>
  <c r="AZ91" i="2" s="1"/>
  <c r="AZ92" i="2" s="1"/>
  <c r="AZ93" i="2" s="1"/>
  <c r="AZ94" i="2" s="1"/>
  <c r="BB96" i="2"/>
  <c r="BB86" i="2"/>
  <c r="BB87" i="2" s="1"/>
  <c r="BB88" i="2" s="1"/>
  <c r="BB89" i="2" s="1"/>
  <c r="BB90" i="2" s="1"/>
  <c r="BB91" i="2" s="1"/>
  <c r="BB92" i="2" s="1"/>
  <c r="BB93" i="2" s="1"/>
  <c r="BB94" i="2" s="1"/>
  <c r="AJ69" i="2"/>
  <c r="AJ68" i="2" s="1"/>
  <c r="BD86" i="2"/>
  <c r="BD87" i="2" s="1"/>
  <c r="BD88" i="2" s="1"/>
  <c r="BD89" i="2" s="1"/>
  <c r="BD90" i="2" s="1"/>
  <c r="BD91" i="2" s="1"/>
  <c r="BD92" i="2" s="1"/>
  <c r="BD93" i="2" s="1"/>
  <c r="BD94" i="2" s="1"/>
  <c r="BD96" i="2"/>
  <c r="BF118" i="2"/>
  <c r="BF119" i="2" s="1"/>
  <c r="BF120" i="2" s="1"/>
  <c r="BF121" i="2" s="1"/>
  <c r="BF122" i="2" s="1"/>
  <c r="BF123" i="2" s="1"/>
  <c r="BF124" i="2" s="1"/>
  <c r="AJ126" i="2"/>
  <c r="AJ127" i="2" s="1"/>
  <c r="AJ128" i="2" s="1"/>
  <c r="AJ129" i="2" s="1"/>
  <c r="AJ130" i="2" s="1"/>
  <c r="AJ131" i="2" s="1"/>
  <c r="AJ132" i="2" s="1"/>
  <c r="AJ133" i="2" s="1"/>
  <c r="AJ134" i="2" s="1"/>
  <c r="AJ135" i="2" s="1"/>
  <c r="AJ136" i="2" s="1"/>
  <c r="AJ137" i="2" s="1"/>
  <c r="AX118" i="2"/>
  <c r="AX119" i="2" s="1"/>
  <c r="AX120" i="2" s="1"/>
  <c r="AX121" i="2" s="1"/>
  <c r="AX122" i="2" s="1"/>
  <c r="AX123" i="2" s="1"/>
  <c r="AX124" i="2" s="1"/>
  <c r="BB118" i="2"/>
  <c r="BB119" i="2" s="1"/>
  <c r="BB120" i="2" s="1"/>
  <c r="BB121" i="2" s="1"/>
  <c r="BB122" i="2" s="1"/>
  <c r="BB123" i="2" s="1"/>
  <c r="BB124" i="2" s="1"/>
  <c r="BD118" i="2"/>
  <c r="BD119" i="2" s="1"/>
  <c r="BD120" i="2" s="1"/>
  <c r="BD121" i="2" s="1"/>
  <c r="BD122" i="2" s="1"/>
  <c r="BD123" i="2" s="1"/>
  <c r="BD124" i="2" s="1"/>
  <c r="AJ66" i="2"/>
  <c r="AJ39" i="2"/>
  <c r="AJ38" i="2" s="1"/>
  <c r="BD106" i="1"/>
  <c r="BD107" i="1" s="1"/>
  <c r="BD108" i="1" s="1"/>
  <c r="BD109" i="1" s="1"/>
  <c r="BD110" i="1" s="1"/>
  <c r="BD111" i="1" s="1"/>
  <c r="BD112" i="1" s="1"/>
  <c r="BD113" i="1" s="1"/>
  <c r="BD114" i="1" s="1"/>
  <c r="BD115" i="1" s="1"/>
  <c r="BD116" i="1" s="1"/>
  <c r="BB118" i="1"/>
  <c r="BB119" i="1" s="1"/>
  <c r="BB120" i="1" s="1"/>
  <c r="BB121" i="1" s="1"/>
  <c r="BB122" i="1" s="1"/>
  <c r="BB123" i="1" s="1"/>
  <c r="BB124" i="1" s="1"/>
  <c r="BD118" i="1"/>
  <c r="BD119" i="1" s="1"/>
  <c r="BD120" i="1" s="1"/>
  <c r="BD121" i="1" s="1"/>
  <c r="BD122" i="1" s="1"/>
  <c r="BD123" i="1" s="1"/>
  <c r="BD124" i="1" s="1"/>
  <c r="AZ118" i="1"/>
  <c r="AZ119" i="1" s="1"/>
  <c r="AZ120" i="1" s="1"/>
  <c r="AZ121" i="1" s="1"/>
  <c r="AZ122" i="1" s="1"/>
  <c r="AZ123" i="1" s="1"/>
  <c r="AZ124" i="1" s="1"/>
  <c r="BB98" i="1"/>
  <c r="BB99" i="1" s="1"/>
  <c r="BB100" i="1" s="1"/>
  <c r="BB101" i="1" s="1"/>
  <c r="BB102" i="1" s="1"/>
  <c r="BB103" i="1" s="1"/>
  <c r="BB104" i="1" s="1"/>
  <c r="BD98" i="1"/>
  <c r="BD99" i="1" s="1"/>
  <c r="BD100" i="1" s="1"/>
  <c r="BD101" i="1" s="1"/>
  <c r="BD102" i="1" s="1"/>
  <c r="BD103" i="1" s="1"/>
  <c r="BD104" i="1" s="1"/>
  <c r="BB54" i="1"/>
  <c r="BF96" i="1"/>
  <c r="BD95" i="1"/>
  <c r="BD86" i="1" s="1"/>
  <c r="BD87" i="1" s="1"/>
  <c r="BD88" i="1" s="1"/>
  <c r="BD89" i="1" s="1"/>
  <c r="BD90" i="1" s="1"/>
  <c r="BD91" i="1" s="1"/>
  <c r="BD92" i="1" s="1"/>
  <c r="BD93" i="1" s="1"/>
  <c r="BD94" i="1" s="1"/>
  <c r="AZ95" i="1"/>
  <c r="AZ96" i="1" s="1"/>
  <c r="BB95" i="1"/>
  <c r="AZ54" i="1"/>
  <c r="AZ106" i="1"/>
  <c r="AZ107" i="1" s="1"/>
  <c r="AZ108" i="1" s="1"/>
  <c r="AZ109" i="1" s="1"/>
  <c r="AZ110" i="1" s="1"/>
  <c r="AZ111" i="1" s="1"/>
  <c r="AZ112" i="1" s="1"/>
  <c r="AZ113" i="1" s="1"/>
  <c r="AZ114" i="1" s="1"/>
  <c r="AZ115" i="1" s="1"/>
  <c r="AZ116" i="1" s="1"/>
  <c r="C26" i="1"/>
  <c r="C27" i="1"/>
  <c r="AJ37" i="1"/>
  <c r="AJ67" i="1"/>
  <c r="AJ66" i="1"/>
  <c r="BF126" i="2" l="1"/>
  <c r="BF127" i="2" s="1"/>
  <c r="BF128" i="2" s="1"/>
  <c r="BF129" i="2" s="1"/>
  <c r="BF130" i="2" s="1"/>
  <c r="BF131" i="2" s="1"/>
  <c r="BF132" i="2" s="1"/>
  <c r="BF133" i="2" s="1"/>
  <c r="BF134" i="2" s="1"/>
  <c r="BF135" i="2" s="1"/>
  <c r="BF136" i="2" s="1"/>
  <c r="BF138" i="2"/>
  <c r="BF139" i="2" s="1"/>
  <c r="BF140" i="2" s="1"/>
  <c r="BD126" i="1"/>
  <c r="BD127" i="1" s="1"/>
  <c r="BD128" i="1" s="1"/>
  <c r="BD129" i="1" s="1"/>
  <c r="BD130" i="1" s="1"/>
  <c r="BD131" i="1" s="1"/>
  <c r="AJ41" i="2"/>
  <c r="AJ40" i="2"/>
  <c r="AJ71" i="2"/>
  <c r="AJ70" i="2"/>
  <c r="BD96" i="1"/>
  <c r="BB86" i="1"/>
  <c r="BB87" i="1" s="1"/>
  <c r="BB88" i="1" s="1"/>
  <c r="BB89" i="1" s="1"/>
  <c r="BB90" i="1" s="1"/>
  <c r="BB91" i="1" s="1"/>
  <c r="BB92" i="1" s="1"/>
  <c r="BB93" i="1" s="1"/>
  <c r="BB94" i="1" s="1"/>
  <c r="BB96" i="1"/>
  <c r="AZ86" i="1"/>
  <c r="AZ87" i="1" s="1"/>
  <c r="AZ88" i="1" s="1"/>
  <c r="AZ89" i="1" s="1"/>
  <c r="AZ90" i="1" s="1"/>
  <c r="AZ91" i="1" s="1"/>
  <c r="AZ92" i="1" s="1"/>
  <c r="AZ93" i="1" s="1"/>
  <c r="AZ94" i="1" s="1"/>
  <c r="AJ69" i="1"/>
  <c r="AJ39" i="1"/>
  <c r="AJ36" i="1"/>
  <c r="AJ73" i="2" l="1"/>
  <c r="AJ43" i="2"/>
  <c r="AJ42" i="2"/>
  <c r="AJ71" i="1"/>
  <c r="AJ70" i="1" s="1"/>
  <c r="AJ68" i="1"/>
  <c r="AJ41" i="1"/>
  <c r="AJ40" i="1" s="1"/>
  <c r="AJ38" i="1"/>
  <c r="G52" i="2" l="1"/>
  <c r="C25" i="2" s="1"/>
  <c r="C27" i="2" s="1"/>
  <c r="C52" i="1"/>
  <c r="C16" i="1" s="1"/>
  <c r="AJ75" i="2"/>
  <c r="AJ72" i="2"/>
  <c r="AJ45" i="2"/>
  <c r="AJ44" i="2" s="1"/>
  <c r="AJ43" i="1"/>
  <c r="AJ42" i="1"/>
  <c r="AJ73" i="1"/>
  <c r="C26" i="2" l="1"/>
  <c r="AP76" i="2"/>
  <c r="AP77" i="2" s="1"/>
  <c r="AR76" i="2"/>
  <c r="AR77" i="2" s="1"/>
  <c r="AR78" i="2" s="1"/>
  <c r="AR79" i="2" s="1"/>
  <c r="AR80" i="2" s="1"/>
  <c r="AR81" i="2" s="1"/>
  <c r="AR82" i="2" s="1"/>
  <c r="AR83" i="2" s="1"/>
  <c r="AR84" i="2" s="1"/>
  <c r="AR85" i="2" s="1"/>
  <c r="AR86" i="2" s="1"/>
  <c r="AJ77" i="2"/>
  <c r="AX66" i="2"/>
  <c r="AX67" i="2" s="1"/>
  <c r="AX68" i="2" s="1"/>
  <c r="AX69" i="2" s="1"/>
  <c r="AX70" i="2" s="1"/>
  <c r="AX71" i="2" s="1"/>
  <c r="AX72" i="2" s="1"/>
  <c r="AX73" i="2" s="1"/>
  <c r="AX74" i="2" s="1"/>
  <c r="AX76" i="2"/>
  <c r="AX77" i="2" s="1"/>
  <c r="AX78" i="2" s="1"/>
  <c r="AX79" i="2" s="1"/>
  <c r="AX80" i="2" s="1"/>
  <c r="AX81" i="2" s="1"/>
  <c r="AX82" i="2" s="1"/>
  <c r="AX83" i="2" s="1"/>
  <c r="AX84" i="2" s="1"/>
  <c r="AR66" i="2"/>
  <c r="AR67" i="2" s="1"/>
  <c r="AR68" i="2" s="1"/>
  <c r="AR69" i="2" s="1"/>
  <c r="AR70" i="2" s="1"/>
  <c r="AR71" i="2" s="1"/>
  <c r="AR72" i="2" s="1"/>
  <c r="AR73" i="2" s="1"/>
  <c r="AR74" i="2" s="1"/>
  <c r="AV76" i="2"/>
  <c r="AV77" i="2" s="1"/>
  <c r="AV78" i="2" s="1"/>
  <c r="AV79" i="2" s="1"/>
  <c r="AV80" i="2" s="1"/>
  <c r="AV81" i="2" s="1"/>
  <c r="AV82" i="2" s="1"/>
  <c r="AV83" i="2" s="1"/>
  <c r="AV84" i="2" s="1"/>
  <c r="AP66" i="2"/>
  <c r="AP67" i="2" s="1"/>
  <c r="AP68" i="2" s="1"/>
  <c r="AP69" i="2" s="1"/>
  <c r="AP70" i="2" s="1"/>
  <c r="AP71" i="2" s="1"/>
  <c r="AP72" i="2" s="1"/>
  <c r="AP73" i="2" s="1"/>
  <c r="AP74" i="2" s="1"/>
  <c r="AT76" i="2"/>
  <c r="AT77" i="2" s="1"/>
  <c r="AT78" i="2" s="1"/>
  <c r="AT79" i="2" s="1"/>
  <c r="AT80" i="2" s="1"/>
  <c r="AT81" i="2" s="1"/>
  <c r="AT82" i="2" s="1"/>
  <c r="AT83" i="2" s="1"/>
  <c r="AT84" i="2" s="1"/>
  <c r="AV66" i="2"/>
  <c r="AV67" i="2" s="1"/>
  <c r="AV68" i="2" s="1"/>
  <c r="AV69" i="2" s="1"/>
  <c r="AV70" i="2" s="1"/>
  <c r="AV71" i="2" s="1"/>
  <c r="AV72" i="2" s="1"/>
  <c r="AV73" i="2" s="1"/>
  <c r="AV74" i="2" s="1"/>
  <c r="AT66" i="2"/>
  <c r="AT67" i="2" s="1"/>
  <c r="AT68" i="2" s="1"/>
  <c r="AT69" i="2" s="1"/>
  <c r="AT70" i="2" s="1"/>
  <c r="AT71" i="2" s="1"/>
  <c r="AT72" i="2" s="1"/>
  <c r="AT73" i="2" s="1"/>
  <c r="AT74" i="2" s="1"/>
  <c r="AJ47" i="2"/>
  <c r="AJ46" i="2" s="1"/>
  <c r="AJ74" i="2"/>
  <c r="AJ75" i="1"/>
  <c r="AJ72" i="1"/>
  <c r="AJ45" i="1"/>
  <c r="AJ44" i="1" s="1"/>
  <c r="AR76" i="1" l="1"/>
  <c r="AR77" i="1" s="1"/>
  <c r="AR78" i="1" s="1"/>
  <c r="AR79" i="1" s="1"/>
  <c r="AR80" i="1" s="1"/>
  <c r="AR81" i="1" s="1"/>
  <c r="AR82" i="1" s="1"/>
  <c r="AR83" i="1" s="1"/>
  <c r="AR84" i="1" s="1"/>
  <c r="AR85" i="1" s="1"/>
  <c r="AR86" i="1" s="1"/>
  <c r="AP76" i="1"/>
  <c r="AP77" i="1" s="1"/>
  <c r="AT76" i="1"/>
  <c r="AT77" i="1" s="1"/>
  <c r="AT78" i="1" s="1"/>
  <c r="AT79" i="1" s="1"/>
  <c r="AT80" i="1" s="1"/>
  <c r="AT81" i="1" s="1"/>
  <c r="AT82" i="1" s="1"/>
  <c r="AT83" i="1" s="1"/>
  <c r="AT84" i="1" s="1"/>
  <c r="AV76" i="1"/>
  <c r="AV77" i="1" s="1"/>
  <c r="AV78" i="1" s="1"/>
  <c r="AV79" i="1" s="1"/>
  <c r="AV80" i="1" s="1"/>
  <c r="AV81" i="1" s="1"/>
  <c r="AV82" i="1" s="1"/>
  <c r="AV83" i="1" s="1"/>
  <c r="AV84" i="1" s="1"/>
  <c r="AP66" i="1"/>
  <c r="AP67" i="1" s="1"/>
  <c r="AP68" i="1" s="1"/>
  <c r="AP69" i="1" s="1"/>
  <c r="AP70" i="1" s="1"/>
  <c r="AP71" i="1" s="1"/>
  <c r="AP72" i="1" s="1"/>
  <c r="AP73" i="1" s="1"/>
  <c r="AP74" i="1" s="1"/>
  <c r="AT66" i="1"/>
  <c r="AT67" i="1" s="1"/>
  <c r="AT68" i="1" s="1"/>
  <c r="AT69" i="1" s="1"/>
  <c r="AT70" i="1" s="1"/>
  <c r="AT71" i="1" s="1"/>
  <c r="AT72" i="1" s="1"/>
  <c r="AT73" i="1" s="1"/>
  <c r="AT74" i="1" s="1"/>
  <c r="AV66" i="1"/>
  <c r="AV67" i="1" s="1"/>
  <c r="AV68" i="1" s="1"/>
  <c r="AV69" i="1" s="1"/>
  <c r="AV70" i="1" s="1"/>
  <c r="AV71" i="1" s="1"/>
  <c r="AV72" i="1" s="1"/>
  <c r="AV73" i="1" s="1"/>
  <c r="AV74" i="1" s="1"/>
  <c r="AR66" i="1"/>
  <c r="AR67" i="1" s="1"/>
  <c r="AR68" i="1" s="1"/>
  <c r="AR69" i="1" s="1"/>
  <c r="AR70" i="1" s="1"/>
  <c r="AR71" i="1" s="1"/>
  <c r="AR72" i="1" s="1"/>
  <c r="AR73" i="1" s="1"/>
  <c r="AR74" i="1" s="1"/>
  <c r="AX76" i="1"/>
  <c r="AX77" i="1" s="1"/>
  <c r="AX78" i="1" s="1"/>
  <c r="AX79" i="1" s="1"/>
  <c r="AX80" i="1" s="1"/>
  <c r="AX81" i="1" s="1"/>
  <c r="AX82" i="1" s="1"/>
  <c r="AX83" i="1" s="1"/>
  <c r="AX84" i="1" s="1"/>
  <c r="AX66" i="1"/>
  <c r="AX67" i="1" s="1"/>
  <c r="AX68" i="1" s="1"/>
  <c r="AX69" i="1" s="1"/>
  <c r="AX70" i="1" s="1"/>
  <c r="AX71" i="1" s="1"/>
  <c r="AX72" i="1" s="1"/>
  <c r="AX73" i="1" s="1"/>
  <c r="AX74" i="1" s="1"/>
  <c r="AJ79" i="2"/>
  <c r="AJ80" i="2" s="1"/>
  <c r="BF78" i="2"/>
  <c r="BF79" i="2" s="1"/>
  <c r="BF80" i="2" s="1"/>
  <c r="BF81" i="2" s="1"/>
  <c r="BF82" i="2" s="1"/>
  <c r="BF83" i="2" s="1"/>
  <c r="BF84" i="2" s="1"/>
  <c r="BF66" i="2"/>
  <c r="BF67" i="2" s="1"/>
  <c r="BF68" i="2" s="1"/>
  <c r="BF69" i="2" s="1"/>
  <c r="BF70" i="2" s="1"/>
  <c r="BF71" i="2" s="1"/>
  <c r="BF72" i="2" s="1"/>
  <c r="BF73" i="2" s="1"/>
  <c r="BF74" i="2" s="1"/>
  <c r="BF75" i="2" s="1"/>
  <c r="AJ49" i="2"/>
  <c r="AJ76" i="2"/>
  <c r="AJ47" i="1"/>
  <c r="AJ77" i="1"/>
  <c r="AJ74" i="1"/>
  <c r="AJ78" i="2" l="1"/>
  <c r="BF66" i="1"/>
  <c r="BF67" i="1" s="1"/>
  <c r="BF68" i="1" s="1"/>
  <c r="BF69" i="1" s="1"/>
  <c r="BF70" i="1" s="1"/>
  <c r="BF71" i="1" s="1"/>
  <c r="BF72" i="1" s="1"/>
  <c r="BF73" i="1" s="1"/>
  <c r="BF74" i="1" s="1"/>
  <c r="BF75" i="1" s="1"/>
  <c r="BF78" i="1"/>
  <c r="BF79" i="1" s="1"/>
  <c r="BF80" i="1" s="1"/>
  <c r="BF81" i="1" s="1"/>
  <c r="BF82" i="1" s="1"/>
  <c r="BF83" i="1" s="1"/>
  <c r="BF84" i="1" s="1"/>
  <c r="BB75" i="2"/>
  <c r="AZ75" i="2"/>
  <c r="BF76" i="2"/>
  <c r="BD75" i="2"/>
  <c r="AJ51" i="2"/>
  <c r="AJ48" i="2"/>
  <c r="AJ79" i="1"/>
  <c r="AJ80" i="1" s="1"/>
  <c r="AJ76" i="1"/>
  <c r="AJ49" i="1"/>
  <c r="AJ48" i="1" s="1"/>
  <c r="AJ46" i="1"/>
  <c r="AJ78" i="1" l="1"/>
  <c r="BB75" i="1"/>
  <c r="AZ75" i="1"/>
  <c r="BD75" i="1"/>
  <c r="BF76" i="1"/>
  <c r="BD76" i="2"/>
  <c r="BD77" i="2" s="1"/>
  <c r="BD78" i="2" s="1"/>
  <c r="BD79" i="2" s="1"/>
  <c r="BD80" i="2" s="1"/>
  <c r="BD81" i="2" s="1"/>
  <c r="BD82" i="2" s="1"/>
  <c r="BD83" i="2" s="1"/>
  <c r="BD84" i="2" s="1"/>
  <c r="BD66" i="2"/>
  <c r="BD67" i="2" s="1"/>
  <c r="BD68" i="2" s="1"/>
  <c r="BD69" i="2" s="1"/>
  <c r="BD70" i="2" s="1"/>
  <c r="BD71" i="2" s="1"/>
  <c r="BD72" i="2" s="1"/>
  <c r="BD73" i="2" s="1"/>
  <c r="BD74" i="2" s="1"/>
  <c r="AJ53" i="2"/>
  <c r="AJ50" i="2"/>
  <c r="AZ76" i="2"/>
  <c r="AZ77" i="2" s="1"/>
  <c r="AZ78" i="2" s="1"/>
  <c r="AZ79" i="2" s="1"/>
  <c r="AZ80" i="2" s="1"/>
  <c r="AZ81" i="2" s="1"/>
  <c r="AZ82" i="2" s="1"/>
  <c r="AZ83" i="2" s="1"/>
  <c r="AZ84" i="2" s="1"/>
  <c r="AZ66" i="2"/>
  <c r="AZ67" i="2" s="1"/>
  <c r="AZ68" i="2" s="1"/>
  <c r="AZ69" i="2" s="1"/>
  <c r="AZ70" i="2" s="1"/>
  <c r="AZ71" i="2" s="1"/>
  <c r="AZ72" i="2" s="1"/>
  <c r="AZ73" i="2" s="1"/>
  <c r="AZ74" i="2" s="1"/>
  <c r="BB66" i="2"/>
  <c r="BB67" i="2" s="1"/>
  <c r="BB68" i="2" s="1"/>
  <c r="BB69" i="2" s="1"/>
  <c r="BB70" i="2" s="1"/>
  <c r="BB71" i="2" s="1"/>
  <c r="BB72" i="2" s="1"/>
  <c r="BB73" i="2" s="1"/>
  <c r="BB74" i="2" s="1"/>
  <c r="BB76" i="2"/>
  <c r="BB77" i="2" s="1"/>
  <c r="BB78" i="2" s="1"/>
  <c r="BB79" i="2" s="1"/>
  <c r="BB80" i="2" s="1"/>
  <c r="BB81" i="2" s="1"/>
  <c r="BB82" i="2" s="1"/>
  <c r="BB83" i="2" s="1"/>
  <c r="BB84" i="2" s="1"/>
  <c r="AJ51" i="1"/>
  <c r="AJ50" i="1"/>
  <c r="BD76" i="1" l="1"/>
  <c r="BD77" i="1" s="1"/>
  <c r="BD78" i="1" s="1"/>
  <c r="BD79" i="1" s="1"/>
  <c r="BD80" i="1" s="1"/>
  <c r="BD81" i="1" s="1"/>
  <c r="BD82" i="1" s="1"/>
  <c r="BD83" i="1" s="1"/>
  <c r="BD84" i="1" s="1"/>
  <c r="BD66" i="1"/>
  <c r="BD67" i="1" s="1"/>
  <c r="BD68" i="1" s="1"/>
  <c r="BD69" i="1" s="1"/>
  <c r="BD70" i="1" s="1"/>
  <c r="BD71" i="1" s="1"/>
  <c r="BD72" i="1" s="1"/>
  <c r="BD73" i="1" s="1"/>
  <c r="BD74" i="1" s="1"/>
  <c r="AZ76" i="1"/>
  <c r="AZ77" i="1" s="1"/>
  <c r="AZ78" i="1" s="1"/>
  <c r="AZ79" i="1" s="1"/>
  <c r="AZ80" i="1" s="1"/>
  <c r="AZ81" i="1" s="1"/>
  <c r="AZ82" i="1" s="1"/>
  <c r="AZ83" i="1" s="1"/>
  <c r="AZ84" i="1" s="1"/>
  <c r="AZ66" i="1"/>
  <c r="AZ67" i="1" s="1"/>
  <c r="AZ68" i="1" s="1"/>
  <c r="AZ69" i="1" s="1"/>
  <c r="AZ70" i="1" s="1"/>
  <c r="AZ71" i="1" s="1"/>
  <c r="AZ72" i="1" s="1"/>
  <c r="AZ73" i="1" s="1"/>
  <c r="AZ74" i="1" s="1"/>
  <c r="BB76" i="1"/>
  <c r="BB77" i="1" s="1"/>
  <c r="BB78" i="1" s="1"/>
  <c r="BB79" i="1" s="1"/>
  <c r="BB80" i="1" s="1"/>
  <c r="BB81" i="1" s="1"/>
  <c r="BB82" i="1" s="1"/>
  <c r="BB83" i="1" s="1"/>
  <c r="BB84" i="1" s="1"/>
  <c r="BB66" i="1"/>
  <c r="BB67" i="1" s="1"/>
  <c r="BB68" i="1" s="1"/>
  <c r="BB69" i="1" s="1"/>
  <c r="BB70" i="1" s="1"/>
  <c r="BB71" i="1" s="1"/>
  <c r="BB72" i="1" s="1"/>
  <c r="BB73" i="1" s="1"/>
  <c r="BB74" i="1" s="1"/>
  <c r="AJ55" i="2"/>
  <c r="AL56" i="2" s="1"/>
  <c r="AL57" i="2" s="1"/>
  <c r="AL58" i="2" s="1"/>
  <c r="AL59" i="2" s="1"/>
  <c r="AJ54" i="2"/>
  <c r="AJ52" i="2"/>
  <c r="AJ53" i="1"/>
  <c r="AJ57" i="2" l="1"/>
  <c r="AT46" i="2"/>
  <c r="AT47" i="2" s="1"/>
  <c r="AT48" i="2" s="1"/>
  <c r="AT49" i="2" s="1"/>
  <c r="AT50" i="2" s="1"/>
  <c r="AT51" i="2" s="1"/>
  <c r="AT52" i="2" s="1"/>
  <c r="AT53" i="2" s="1"/>
  <c r="AT54" i="2" s="1"/>
  <c r="AR46" i="2"/>
  <c r="AR47" i="2" s="1"/>
  <c r="AR48" i="2" s="1"/>
  <c r="AR49" i="2" s="1"/>
  <c r="AR50" i="2" s="1"/>
  <c r="AR51" i="2" s="1"/>
  <c r="AR52" i="2" s="1"/>
  <c r="AR53" i="2" s="1"/>
  <c r="AR54" i="2" s="1"/>
  <c r="AP46" i="2"/>
  <c r="AP47" i="2" s="1"/>
  <c r="AP48" i="2" s="1"/>
  <c r="AP49" i="2" s="1"/>
  <c r="AP50" i="2" s="1"/>
  <c r="AP51" i="2" s="1"/>
  <c r="AP52" i="2" s="1"/>
  <c r="AP53" i="2" s="1"/>
  <c r="AP54" i="2" s="1"/>
  <c r="AN46" i="2"/>
  <c r="AN47" i="2" s="1"/>
  <c r="AN48" i="2" s="1"/>
  <c r="AN49" i="2" s="1"/>
  <c r="AN50" i="2" s="1"/>
  <c r="BF56" i="2"/>
  <c r="BF57" i="2" s="1"/>
  <c r="BF58" i="2" s="1"/>
  <c r="BF59" i="2" s="1"/>
  <c r="BF60" i="2" s="1"/>
  <c r="BF61" i="2" s="1"/>
  <c r="BF62" i="2" s="1"/>
  <c r="BF63" i="2" s="1"/>
  <c r="BF64" i="2" s="1"/>
  <c r="AV46" i="2"/>
  <c r="AV47" i="2" s="1"/>
  <c r="AV48" i="2" s="1"/>
  <c r="AV49" i="2" s="1"/>
  <c r="AV50" i="2" s="1"/>
  <c r="AV51" i="2" s="1"/>
  <c r="AV52" i="2" s="1"/>
  <c r="AV53" i="2" s="1"/>
  <c r="AV54" i="2" s="1"/>
  <c r="AV56" i="2"/>
  <c r="AV57" i="2" s="1"/>
  <c r="AV58" i="2" s="1"/>
  <c r="AV59" i="2" s="1"/>
  <c r="AV60" i="2" s="1"/>
  <c r="AV61" i="2" s="1"/>
  <c r="AV62" i="2" s="1"/>
  <c r="AV63" i="2" s="1"/>
  <c r="AV64" i="2" s="1"/>
  <c r="AT56" i="2"/>
  <c r="AT57" i="2" s="1"/>
  <c r="AT58" i="2" s="1"/>
  <c r="AT59" i="2" s="1"/>
  <c r="AT60" i="2" s="1"/>
  <c r="AT61" i="2" s="1"/>
  <c r="AT62" i="2" s="1"/>
  <c r="AT63" i="2" s="1"/>
  <c r="AT64" i="2" s="1"/>
  <c r="AR56" i="2"/>
  <c r="AR57" i="2" s="1"/>
  <c r="AR58" i="2" s="1"/>
  <c r="AR59" i="2" s="1"/>
  <c r="AR60" i="2" s="1"/>
  <c r="AR61" i="2" s="1"/>
  <c r="AR62" i="2" s="1"/>
  <c r="AR63" i="2" s="1"/>
  <c r="AR64" i="2" s="1"/>
  <c r="AZ56" i="2"/>
  <c r="AZ57" i="2" s="1"/>
  <c r="AZ58" i="2" s="1"/>
  <c r="AZ59" i="2" s="1"/>
  <c r="AZ60" i="2" s="1"/>
  <c r="AZ61" i="2" s="1"/>
  <c r="AZ62" i="2" s="1"/>
  <c r="AZ63" i="2" s="1"/>
  <c r="AZ64" i="2" s="1"/>
  <c r="BB56" i="2"/>
  <c r="BB57" i="2" s="1"/>
  <c r="BB58" i="2" s="1"/>
  <c r="BB59" i="2" s="1"/>
  <c r="BB60" i="2" s="1"/>
  <c r="BB61" i="2" s="1"/>
  <c r="BB62" i="2" s="1"/>
  <c r="BB63" i="2" s="1"/>
  <c r="BB64" i="2" s="1"/>
  <c r="AP56" i="2"/>
  <c r="AP57" i="2" s="1"/>
  <c r="AP58" i="2" s="1"/>
  <c r="AP59" i="2" s="1"/>
  <c r="AP60" i="2" s="1"/>
  <c r="AP61" i="2" s="1"/>
  <c r="AP62" i="2" s="1"/>
  <c r="AP63" i="2" s="1"/>
  <c r="AP64" i="2" s="1"/>
  <c r="BD56" i="2"/>
  <c r="BD57" i="2" s="1"/>
  <c r="BD58" i="2" s="1"/>
  <c r="BD59" i="2" s="1"/>
  <c r="BD60" i="2" s="1"/>
  <c r="BD61" i="2" s="1"/>
  <c r="BD62" i="2" s="1"/>
  <c r="BD63" i="2" s="1"/>
  <c r="BD64" i="2" s="1"/>
  <c r="AN56" i="2"/>
  <c r="AN57" i="2" s="1"/>
  <c r="AN58" i="2" s="1"/>
  <c r="AN59" i="2" s="1"/>
  <c r="AN60" i="2" s="1"/>
  <c r="AN61" i="2" s="1"/>
  <c r="AN62" i="2" s="1"/>
  <c r="AN63" i="2" s="1"/>
  <c r="AN64" i="2" s="1"/>
  <c r="AX56" i="2"/>
  <c r="AX57" i="2" s="1"/>
  <c r="AX58" i="2" s="1"/>
  <c r="AX59" i="2" s="1"/>
  <c r="AX60" i="2" s="1"/>
  <c r="AX61" i="2" s="1"/>
  <c r="AX62" i="2" s="1"/>
  <c r="AX63" i="2" s="1"/>
  <c r="AX64" i="2" s="1"/>
  <c r="AJ55" i="1"/>
  <c r="AJ54" i="1"/>
  <c r="AJ52" i="1"/>
  <c r="G51" i="1" s="1"/>
  <c r="AN51" i="2" l="1"/>
  <c r="AN52" i="2" s="1"/>
  <c r="AN53" i="2" s="1"/>
  <c r="AN54" i="2" s="1"/>
  <c r="AN66" i="2"/>
  <c r="AN67" i="2" s="1"/>
  <c r="AN68" i="2" s="1"/>
  <c r="AL56" i="1"/>
  <c r="AL57" i="1" s="1"/>
  <c r="AL58" i="1" s="1"/>
  <c r="AL59" i="1" s="1"/>
  <c r="C51" i="1"/>
  <c r="G23" i="1"/>
  <c r="C23" i="1"/>
  <c r="C24" i="1" s="1"/>
  <c r="AR46" i="1"/>
  <c r="AR47" i="1" s="1"/>
  <c r="AR48" i="1" s="1"/>
  <c r="AR49" i="1" s="1"/>
  <c r="AR50" i="1" s="1"/>
  <c r="AR51" i="1" s="1"/>
  <c r="AR52" i="1" s="1"/>
  <c r="AR53" i="1" s="1"/>
  <c r="AR54" i="1" s="1"/>
  <c r="AN46" i="1"/>
  <c r="AN47" i="1" s="1"/>
  <c r="AN48" i="1" s="1"/>
  <c r="AN49" i="1" s="1"/>
  <c r="AN50" i="1" s="1"/>
  <c r="AV46" i="1"/>
  <c r="AV47" i="1" s="1"/>
  <c r="AV48" i="1" s="1"/>
  <c r="AV49" i="1" s="1"/>
  <c r="AV50" i="1" s="1"/>
  <c r="AV51" i="1" s="1"/>
  <c r="AV52" i="1" s="1"/>
  <c r="AV53" i="1" s="1"/>
  <c r="AV54" i="1" s="1"/>
  <c r="AP46" i="1"/>
  <c r="AP47" i="1" s="1"/>
  <c r="AP48" i="1" s="1"/>
  <c r="AP49" i="1" s="1"/>
  <c r="AP50" i="1" s="1"/>
  <c r="AP51" i="1" s="1"/>
  <c r="AP52" i="1" s="1"/>
  <c r="AP53" i="1" s="1"/>
  <c r="AP54" i="1" s="1"/>
  <c r="AT46" i="1"/>
  <c r="AT47" i="1" s="1"/>
  <c r="AT48" i="1" s="1"/>
  <c r="AT49" i="1" s="1"/>
  <c r="AT50" i="1" s="1"/>
  <c r="AT51" i="1" s="1"/>
  <c r="AT52" i="1" s="1"/>
  <c r="AT53" i="1" s="1"/>
  <c r="AT54" i="1" s="1"/>
  <c r="BD56" i="1"/>
  <c r="BD57" i="1" s="1"/>
  <c r="BD58" i="1" s="1"/>
  <c r="BD59" i="1" s="1"/>
  <c r="BD60" i="1" s="1"/>
  <c r="BD61" i="1" s="1"/>
  <c r="BD62" i="1" s="1"/>
  <c r="BD63" i="1" s="1"/>
  <c r="BD64" i="1" s="1"/>
  <c r="BF56" i="1"/>
  <c r="BF57" i="1" s="1"/>
  <c r="BF58" i="1" s="1"/>
  <c r="BF59" i="1" s="1"/>
  <c r="BF60" i="1" s="1"/>
  <c r="BF61" i="1" s="1"/>
  <c r="BF62" i="1" s="1"/>
  <c r="BF63" i="1" s="1"/>
  <c r="BF64" i="1" s="1"/>
  <c r="AX56" i="1"/>
  <c r="AX57" i="1" s="1"/>
  <c r="AX58" i="1" s="1"/>
  <c r="AX59" i="1" s="1"/>
  <c r="AX60" i="1" s="1"/>
  <c r="AX61" i="1" s="1"/>
  <c r="AX62" i="1" s="1"/>
  <c r="AX63" i="1" s="1"/>
  <c r="AX64" i="1" s="1"/>
  <c r="AZ56" i="1"/>
  <c r="AZ57" i="1" s="1"/>
  <c r="AZ58" i="1" s="1"/>
  <c r="AZ59" i="1" s="1"/>
  <c r="AZ60" i="1" s="1"/>
  <c r="AZ61" i="1" s="1"/>
  <c r="AZ62" i="1" s="1"/>
  <c r="AZ63" i="1" s="1"/>
  <c r="AZ64" i="1" s="1"/>
  <c r="AN56" i="1"/>
  <c r="AN57" i="1" s="1"/>
  <c r="AN58" i="1" s="1"/>
  <c r="AN59" i="1" s="1"/>
  <c r="AN60" i="1" s="1"/>
  <c r="AN61" i="1" s="1"/>
  <c r="AN62" i="1" s="1"/>
  <c r="AN63" i="1" s="1"/>
  <c r="AN64" i="1" s="1"/>
  <c r="AP56" i="1"/>
  <c r="AP57" i="1" s="1"/>
  <c r="AP58" i="1" s="1"/>
  <c r="AP59" i="1" s="1"/>
  <c r="AP60" i="1" s="1"/>
  <c r="AP61" i="1" s="1"/>
  <c r="AP62" i="1" s="1"/>
  <c r="AP63" i="1" s="1"/>
  <c r="AP64" i="1" s="1"/>
  <c r="BB56" i="1"/>
  <c r="BB57" i="1" s="1"/>
  <c r="BB58" i="1" s="1"/>
  <c r="BB59" i="1" s="1"/>
  <c r="BB60" i="1" s="1"/>
  <c r="BB61" i="1" s="1"/>
  <c r="BB62" i="1" s="1"/>
  <c r="BB63" i="1" s="1"/>
  <c r="BB64" i="1" s="1"/>
  <c r="AT56" i="1"/>
  <c r="AT57" i="1" s="1"/>
  <c r="AT58" i="1" s="1"/>
  <c r="AT59" i="1" s="1"/>
  <c r="AT60" i="1" s="1"/>
  <c r="AT61" i="1" s="1"/>
  <c r="AT62" i="1" s="1"/>
  <c r="AT63" i="1" s="1"/>
  <c r="AT64" i="1" s="1"/>
  <c r="AR56" i="1"/>
  <c r="AR57" i="1" s="1"/>
  <c r="AR58" i="1" s="1"/>
  <c r="AR59" i="1" s="1"/>
  <c r="AR60" i="1" s="1"/>
  <c r="AR61" i="1" s="1"/>
  <c r="AR62" i="1" s="1"/>
  <c r="AR63" i="1" s="1"/>
  <c r="AR64" i="1" s="1"/>
  <c r="AV56" i="1"/>
  <c r="AV57" i="1" s="1"/>
  <c r="AV58" i="1" s="1"/>
  <c r="AV59" i="1" s="1"/>
  <c r="AV60" i="1" s="1"/>
  <c r="AV61" i="1" s="1"/>
  <c r="AV62" i="1" s="1"/>
  <c r="AV63" i="1" s="1"/>
  <c r="AV64" i="1" s="1"/>
  <c r="AJ59" i="2"/>
  <c r="AJ60" i="2" s="1"/>
  <c r="AJ56" i="2"/>
  <c r="AJ57" i="1"/>
  <c r="AJ56" i="1" s="1"/>
  <c r="C52" i="2" l="1"/>
  <c r="C16" i="2" s="1"/>
  <c r="G51" i="2"/>
  <c r="C51" i="2"/>
  <c r="C15" i="2" s="1"/>
  <c r="AJ58" i="2"/>
  <c r="AN51" i="1"/>
  <c r="AN52" i="1" s="1"/>
  <c r="AN53" i="1" s="1"/>
  <c r="AN54" i="1" s="1"/>
  <c r="AN66" i="1"/>
  <c r="AN67" i="1" s="1"/>
  <c r="AN68" i="1" s="1"/>
  <c r="G15" i="1"/>
  <c r="C17" i="1"/>
  <c r="C15" i="1"/>
  <c r="AJ59" i="1"/>
  <c r="AJ60" i="1" s="1"/>
  <c r="AJ58" i="1"/>
  <c r="C19" i="1" l="1"/>
  <c r="C18" i="1"/>
  <c r="C17" i="2"/>
  <c r="C19" i="2" s="1"/>
  <c r="G15" i="2"/>
  <c r="C23" i="2"/>
  <c r="C24" i="2" s="1"/>
  <c r="G23" i="2"/>
  <c r="BD54" i="1"/>
  <c r="C18" i="2" l="1"/>
</calcChain>
</file>

<file path=xl/sharedStrings.xml><?xml version="1.0" encoding="utf-8"?>
<sst xmlns="http://schemas.openxmlformats.org/spreadsheetml/2006/main" count="4233" uniqueCount="73">
  <si>
    <t>|</t>
  </si>
  <si>
    <t>John Dairy</t>
  </si>
  <si>
    <t>Diameter of Silo (feet)</t>
  </si>
  <si>
    <t>FEET</t>
  </si>
  <si>
    <t>-</t>
  </si>
  <si>
    <t>=</t>
  </si>
  <si>
    <t>%</t>
  </si>
  <si>
    <t xml:space="preserve"> NAME:    </t>
  </si>
  <si>
    <t xml:space="preserve"> DATE:    </t>
  </si>
  <si>
    <t>TONS DM</t>
  </si>
  <si>
    <t>TONS AF</t>
  </si>
  <si>
    <t>Answer the following questions in the cells with yellow background:</t>
  </si>
  <si>
    <t>* Calculated Dry Matter Removed from Silo</t>
  </si>
  <si>
    <t>* Calculated Dry Matter Remaining in Silo</t>
  </si>
  <si>
    <t>/TON DM</t>
  </si>
  <si>
    <t>*</t>
  </si>
  <si>
    <t>Tons DM</t>
  </si>
  <si>
    <t>This Spreadsheet was originally developed by Gary Frank, University of Wisconsin-Extension Center for Dairy Profitability</t>
  </si>
  <si>
    <t>Brian J. Holmes</t>
  </si>
  <si>
    <t>Biological Systems Engineering Department</t>
  </si>
  <si>
    <t>460 Henry Mall</t>
  </si>
  <si>
    <t>Madison WI 53706</t>
  </si>
  <si>
    <t>bjholmes@wisc.edu</t>
  </si>
  <si>
    <t>TOP UNLOADING SILO</t>
  </si>
  <si>
    <t>BOTTOM UNLOADING SILO</t>
  </si>
  <si>
    <t>Filled</t>
  </si>
  <si>
    <t>Removed</t>
  </si>
  <si>
    <t>Remains</t>
  </si>
  <si>
    <t>* Calculated Dry Matter in Filled Silo</t>
  </si>
  <si>
    <t>4.  What is the dry matter content of the forage in the silo?</t>
  </si>
  <si>
    <t>of forage that are sufficiently accurate for</t>
  </si>
  <si>
    <t xml:space="preserve">on farm use. Use of these values for sale </t>
  </si>
  <si>
    <t>between parties is not recommended.</t>
  </si>
  <si>
    <t>Depth (ft)</t>
  </si>
  <si>
    <t>608-238-9595</t>
  </si>
  <si>
    <t>5.  What is the value of feed in the silo on a per ton of dry matter basis?</t>
  </si>
  <si>
    <t>Area (sq ft)</t>
  </si>
  <si>
    <t xml:space="preserve"> Estimated Value of Feed Remaining</t>
  </si>
  <si>
    <t>Table Column Number</t>
  </si>
  <si>
    <t>2.  What is the settled depth of silage after the last filling and fermentation?</t>
  </si>
  <si>
    <t>Tower Silo Capacity (Tons of Dry Matter) for various silo diameters at various settled depths</t>
  </si>
  <si>
    <t>Silo</t>
  </si>
  <si>
    <t>Emeritis Professor</t>
  </si>
  <si>
    <t>1.  What is the silo diameter?</t>
  </si>
  <si>
    <t xml:space="preserve">1. TOWER SILO DIAMETER (12-30 ft) </t>
  </si>
  <si>
    <t>5. VALUE OF FEED ($/T DM)</t>
  </si>
  <si>
    <t xml:space="preserve"> *   Based on a silo capacity tables developed by the International Silo Association</t>
  </si>
  <si>
    <t xml:space="preserve"> Silo capacities can vary by as much as 30% </t>
  </si>
  <si>
    <t xml:space="preserve">depending on forage distribution. Other factors such  </t>
  </si>
  <si>
    <t xml:space="preserve">as length of cut, type of crop, moisture at ensiling, </t>
  </si>
  <si>
    <t>wall friction, and silo diameter are variables </t>
  </si>
  <si>
    <t>in silo dry matter capacities.</t>
  </si>
  <si>
    <r>
      <rPr>
        <vertAlign val="superscript"/>
        <sz val="24"/>
        <rFont val="Times New Roman"/>
        <family val="1"/>
      </rPr>
      <t>**</t>
    </r>
    <r>
      <rPr>
        <vertAlign val="subscript"/>
        <sz val="12"/>
        <rFont val="Times New Roman"/>
        <family val="1"/>
      </rPr>
      <t xml:space="preserve">  </t>
    </r>
    <r>
      <rPr>
        <sz val="12"/>
        <rFont val="Times New Roman"/>
        <family val="1"/>
      </rPr>
      <t>WARNING: This spreadsheet generates quantities</t>
    </r>
  </si>
  <si>
    <r>
      <t xml:space="preserve">                    TOWER SILO CAPACITY CALCULATOR </t>
    </r>
    <r>
      <rPr>
        <b/>
        <vertAlign val="superscript"/>
        <sz val="24"/>
        <rFont val="Times New Roman"/>
        <family val="1"/>
      </rPr>
      <t>**</t>
    </r>
  </si>
  <si>
    <t xml:space="preserve">1. TOWER SILO DIAMETER (3.7-9.1 m) </t>
  </si>
  <si>
    <t>2. SETTLED HEIGHT AFTER FILLING (0-40.2)</t>
  </si>
  <si>
    <t>5. VALUE OF FEED ($/tonne DM)</t>
  </si>
  <si>
    <t>4. DRY MATTER CONTENT (%)</t>
  </si>
  <si>
    <t>2. SETTLED HEIGHT AFTER FILLING (0-132 ft)</t>
  </si>
  <si>
    <t>tonnes DM</t>
  </si>
  <si>
    <t>tonnes AF</t>
  </si>
  <si>
    <t>The English Units version of the Spreadsheet was modified on 5-11-2023 and the Metric Units version was developed on 12-15-2023  by:</t>
  </si>
  <si>
    <t>5.  What is the value of feed in the silo on a per tonne of dry matter basis?</t>
  </si>
  <si>
    <t>3.  How much silage remains in the silo after silage removal?</t>
  </si>
  <si>
    <t>3. HEIGHT OF FEED LEFT IN SILO AFTER REMOVAL (&lt;= Cell B8)</t>
  </si>
  <si>
    <t>3. HEIGHT OF FEED LEFT IN SILO AFTER REMOVAL (&lt;= Cell C8)</t>
  </si>
  <si>
    <t>* Calculated Dry Matter Remaining in Silo After Removal</t>
  </si>
  <si>
    <t>Calculated Silage As Fed Remaining After Removal</t>
  </si>
  <si>
    <t>Calculated SilageAs Fed Remaining After Removal</t>
  </si>
  <si>
    <t xml:space="preserve"> </t>
  </si>
  <si>
    <t>The English Units version of the Spreadsheet was modified on 5-11-2023 and the Metric Units version was developed on 12-15-2023 .</t>
  </si>
  <si>
    <t>International Silo Association data was extrapolated to allow for a maximum Height to Diameter of 4.5 on 2-9-2024 by:</t>
  </si>
  <si>
    <t>NOTE: Beige cells are a linear projection of capacity to a H/D ~ 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</si>
</sst>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&quot;$&quot;#,##0"/>
    <numFmt numFmtId="166" formatCode="0.0"/>
    <numFmt numFmtId="167" formatCode="&quot;$&quot;#,##0.0"/>
  </numFmts>
  <fonts count="24" x14ac:knownFonts="1">
    <font>
      <sz val="10"/>
      <name val="Courier"/>
    </font>
    <font>
      <sz val="10"/>
      <color indexed="12"/>
      <name val="Courier"/>
    </font>
    <font>
      <sz val="10"/>
      <name val="Courier"/>
      <family val="3"/>
    </font>
    <font>
      <b/>
      <sz val="10"/>
      <name val="Courier"/>
      <family val="3"/>
    </font>
    <font>
      <b/>
      <sz val="12"/>
      <name val="Courier"/>
      <family val="3"/>
    </font>
    <font>
      <sz val="10"/>
      <color indexed="12"/>
      <name val="Courier"/>
      <family val="3"/>
    </font>
    <font>
      <u/>
      <sz val="10"/>
      <color theme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vertAlign val="subscript"/>
      <sz val="12"/>
      <name val="Times New Roman"/>
      <family val="1"/>
    </font>
    <font>
      <sz val="14"/>
      <name val="Times New Roman"/>
      <family val="1"/>
    </font>
    <font>
      <b/>
      <sz val="14"/>
      <color rgb="FFFF0000"/>
      <name val="Courier"/>
    </font>
    <font>
      <b/>
      <sz val="14"/>
      <color rgb="FFFF0000"/>
      <name val="Courier"/>
      <family val="3"/>
    </font>
    <font>
      <b/>
      <sz val="14"/>
      <name val="Courier"/>
    </font>
    <font>
      <b/>
      <sz val="12"/>
      <name val="Courier"/>
    </font>
    <font>
      <b/>
      <sz val="10"/>
      <name val="Courier"/>
    </font>
    <font>
      <b/>
      <sz val="14"/>
      <name val="Times New Roman"/>
      <family val="1"/>
    </font>
    <font>
      <b/>
      <sz val="12"/>
      <color rgb="FFFF0000"/>
      <name val="Courier"/>
    </font>
    <font>
      <sz val="12"/>
      <name val="Courier"/>
    </font>
    <font>
      <vertAlign val="superscript"/>
      <sz val="24"/>
      <name val="Times New Roman"/>
      <family val="1"/>
    </font>
    <font>
      <b/>
      <vertAlign val="superscript"/>
      <sz val="2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14" fontId="3" fillId="3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2" fillId="0" borderId="0" xfId="0" applyNumberFormat="1" applyFont="1" applyAlignment="1">
      <alignment horizontal="center"/>
    </xf>
    <xf numFmtId="0" fontId="0" fillId="4" borderId="0" xfId="0" applyFill="1"/>
    <xf numFmtId="0" fontId="2" fillId="4" borderId="0" xfId="0" quotePrefix="1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166" fontId="0" fillId="5" borderId="0" xfId="0" applyNumberFormat="1" applyFill="1" applyAlignment="1">
      <alignment horizontal="center"/>
    </xf>
    <xf numFmtId="0" fontId="3" fillId="5" borderId="0" xfId="0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fill"/>
    </xf>
    <xf numFmtId="0" fontId="7" fillId="0" borderId="0" xfId="0" quotePrefix="1" applyFont="1"/>
    <xf numFmtId="0" fontId="2" fillId="0" borderId="0" xfId="0" quotePrefix="1" applyFont="1" applyAlignment="1">
      <alignment horizontal="fill"/>
    </xf>
    <xf numFmtId="0" fontId="2" fillId="0" borderId="0" xfId="0" applyFont="1" applyAlignment="1">
      <alignment horizontal="fill"/>
    </xf>
    <xf numFmtId="0" fontId="10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0" fontId="0" fillId="4" borderId="0" xfId="0" quotePrefix="1" applyFill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13" fillId="2" borderId="9" xfId="0" applyFont="1" applyFill="1" applyBorder="1" applyAlignment="1" applyProtection="1">
      <alignment horizontal="left"/>
      <protection locked="0"/>
    </xf>
    <xf numFmtId="167" fontId="3" fillId="3" borderId="10" xfId="0" applyNumberFormat="1" applyFont="1" applyFill="1" applyBorder="1"/>
    <xf numFmtId="166" fontId="3" fillId="3" borderId="9" xfId="0" applyNumberFormat="1" applyFont="1" applyFill="1" applyBorder="1"/>
    <xf numFmtId="166" fontId="3" fillId="3" borderId="10" xfId="0" applyNumberFormat="1" applyFont="1" applyFill="1" applyBorder="1"/>
    <xf numFmtId="0" fontId="17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4" fillId="6" borderId="0" xfId="0" applyFont="1" applyFill="1"/>
    <xf numFmtId="0" fontId="9" fillId="0" borderId="0" xfId="0" quotePrefix="1" applyFont="1" applyAlignment="1">
      <alignment horizontal="left"/>
    </xf>
    <xf numFmtId="166" fontId="14" fillId="0" borderId="9" xfId="0" applyNumberFormat="1" applyFont="1" applyBorder="1"/>
    <xf numFmtId="166" fontId="15" fillId="0" borderId="9" xfId="0" applyNumberFormat="1" applyFont="1" applyBorder="1"/>
    <xf numFmtId="0" fontId="0" fillId="5" borderId="0" xfId="0" quotePrefix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fill"/>
    </xf>
    <xf numFmtId="0" fontId="2" fillId="4" borderId="0" xfId="0" applyFont="1" applyFill="1" applyAlignment="1">
      <alignment horizontal="fill"/>
    </xf>
    <xf numFmtId="0" fontId="14" fillId="0" borderId="9" xfId="0" applyFont="1" applyBorder="1"/>
    <xf numFmtId="0" fontId="20" fillId="0" borderId="9" xfId="0" applyFont="1" applyBorder="1"/>
    <xf numFmtId="0" fontId="12" fillId="7" borderId="0" xfId="0" applyFont="1" applyFill="1"/>
    <xf numFmtId="0" fontId="0" fillId="7" borderId="0" xfId="0" quotePrefix="1" applyFill="1" applyAlignment="1">
      <alignment horizontal="left"/>
    </xf>
    <xf numFmtId="0" fontId="0" fillId="7" borderId="0" xfId="0" applyFill="1"/>
    <xf numFmtId="0" fontId="10" fillId="7" borderId="0" xfId="0" applyFont="1" applyFill="1"/>
    <xf numFmtId="0" fontId="21" fillId="7" borderId="0" xfId="0" applyFont="1" applyFill="1"/>
    <xf numFmtId="0" fontId="18" fillId="0" borderId="0" xfId="0" applyFont="1" applyAlignment="1">
      <alignment horizontal="right"/>
    </xf>
    <xf numFmtId="0" fontId="18" fillId="0" borderId="0" xfId="0" quotePrefix="1" applyFont="1" applyAlignment="1">
      <alignment horizontal="right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165" fontId="3" fillId="2" borderId="11" xfId="0" applyNumberFormat="1" applyFont="1" applyFill="1" applyBorder="1" applyAlignment="1" applyProtection="1">
      <alignment horizontal="right"/>
      <protection locked="0"/>
    </xf>
    <xf numFmtId="2" fontId="3" fillId="8" borderId="9" xfId="0" applyNumberFormat="1" applyFont="1" applyFill="1" applyBorder="1" applyAlignment="1">
      <alignment horizontal="right"/>
    </xf>
    <xf numFmtId="2" fontId="3" fillId="8" borderId="9" xfId="0" applyNumberFormat="1" applyFont="1" applyFill="1" applyBorder="1"/>
    <xf numFmtId="165" fontId="3" fillId="8" borderId="9" xfId="0" applyNumberFormat="1" applyFont="1" applyFill="1" applyBorder="1"/>
    <xf numFmtId="0" fontId="17" fillId="2" borderId="9" xfId="0" applyFont="1" applyFill="1" applyBorder="1" applyAlignment="1" applyProtection="1">
      <alignment horizontal="right"/>
      <protection locked="0"/>
    </xf>
    <xf numFmtId="0" fontId="17" fillId="2" borderId="9" xfId="0" quotePrefix="1" applyFont="1" applyFill="1" applyBorder="1" applyAlignment="1" applyProtection="1">
      <alignment horizontal="right"/>
      <protection locked="0"/>
    </xf>
    <xf numFmtId="166" fontId="18" fillId="0" borderId="0" xfId="0" applyNumberFormat="1" applyFont="1"/>
    <xf numFmtId="0" fontId="18" fillId="0" borderId="0" xfId="0" applyFont="1"/>
    <xf numFmtId="166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164" fontId="0" fillId="10" borderId="0" xfId="0" applyNumberFormat="1" applyFill="1"/>
    <xf numFmtId="0" fontId="2" fillId="10" borderId="3" xfId="0" applyFont="1" applyFill="1" applyBorder="1"/>
    <xf numFmtId="0" fontId="0" fillId="10" borderId="2" xfId="0" applyFill="1" applyBorder="1"/>
    <xf numFmtId="164" fontId="1" fillId="10" borderId="2" xfId="0" applyNumberFormat="1" applyFont="1" applyFill="1" applyBorder="1"/>
    <xf numFmtId="0" fontId="0" fillId="10" borderId="6" xfId="0" applyFill="1" applyBorder="1"/>
    <xf numFmtId="0" fontId="2" fillId="10" borderId="4" xfId="0" applyFont="1" applyFill="1" applyBorder="1"/>
    <xf numFmtId="0" fontId="0" fillId="10" borderId="0" xfId="0" applyFill="1"/>
    <xf numFmtId="0" fontId="0" fillId="10" borderId="7" xfId="0" applyFill="1" applyBorder="1"/>
    <xf numFmtId="164" fontId="1" fillId="10" borderId="0" xfId="0" applyNumberFormat="1" applyFont="1" applyFill="1"/>
    <xf numFmtId="0" fontId="2" fillId="10" borderId="0" xfId="0" applyFont="1" applyFill="1"/>
    <xf numFmtId="0" fontId="2" fillId="10" borderId="4" xfId="0" quotePrefix="1" applyFont="1" applyFill="1" applyBorder="1"/>
    <xf numFmtId="0" fontId="6" fillId="10" borderId="4" xfId="1" applyFill="1" applyBorder="1" applyAlignment="1" applyProtection="1"/>
    <xf numFmtId="0" fontId="0" fillId="10" borderId="5" xfId="0" applyFill="1" applyBorder="1"/>
    <xf numFmtId="0" fontId="0" fillId="10" borderId="1" xfId="0" applyFill="1" applyBorder="1"/>
    <xf numFmtId="0" fontId="0" fillId="10" borderId="8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00"/>
      <color rgb="FFFF66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Capacity vs Depth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ft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'silo$lms  English Units'!$AJ$6:$AJ$55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'silo$lms  English Units'!$AL$6:$AL$55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9.5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14.5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26.5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30.5</c:v>
                </c:pt>
                <c:pt idx="39">
                  <c:v>31</c:v>
                </c:pt>
                <c:pt idx="40">
                  <c:v>32.5</c:v>
                </c:pt>
                <c:pt idx="41">
                  <c:v>34</c:v>
                </c:pt>
                <c:pt idx="42">
                  <c:v>35.5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40.5</c:v>
                </c:pt>
                <c:pt idx="47">
                  <c:v>42</c:v>
                </c:pt>
                <c:pt idx="48">
                  <c:v>42.5</c:v>
                </c:pt>
                <c:pt idx="49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AD-460C-8C3D-99B8744725F3}"/>
            </c:ext>
          </c:extLst>
        </c:ser>
        <c:ser>
          <c:idx val="1"/>
          <c:order val="1"/>
          <c:tx>
            <c:v>14 ft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'silo$lms  English Units'!$AJ$6:$AJ$65</c:f>
              <c:numCache>
                <c:formatCode>General</c:formatCode>
                <c:ptCount val="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'silo$lms  English Units'!$AN$6:$AN$65</c:f>
              <c:numCache>
                <c:formatCode>0.0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17.5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22.5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27.5</c:v>
                </c:pt>
                <c:pt idx="29">
                  <c:v>29</c:v>
                </c:pt>
                <c:pt idx="30">
                  <c:v>30.5</c:v>
                </c:pt>
                <c:pt idx="31">
                  <c:v>32</c:v>
                </c:pt>
                <c:pt idx="32">
                  <c:v>33.5</c:v>
                </c:pt>
                <c:pt idx="33">
                  <c:v>35</c:v>
                </c:pt>
                <c:pt idx="34">
                  <c:v>36.5</c:v>
                </c:pt>
                <c:pt idx="35">
                  <c:v>38</c:v>
                </c:pt>
                <c:pt idx="36">
                  <c:v>39.5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44.7</c:v>
                </c:pt>
                <c:pt idx="41">
                  <c:v>46.400000000000006</c:v>
                </c:pt>
                <c:pt idx="42">
                  <c:v>48.100000000000009</c:v>
                </c:pt>
                <c:pt idx="43">
                  <c:v>49.800000000000011</c:v>
                </c:pt>
                <c:pt idx="44">
                  <c:v>51.500000000000014</c:v>
                </c:pt>
                <c:pt idx="45">
                  <c:v>53.200000000000017</c:v>
                </c:pt>
                <c:pt idx="46">
                  <c:v>54.90000000000002</c:v>
                </c:pt>
                <c:pt idx="47">
                  <c:v>56.600000000000023</c:v>
                </c:pt>
                <c:pt idx="48">
                  <c:v>58.300000000000026</c:v>
                </c:pt>
                <c:pt idx="49">
                  <c:v>60</c:v>
                </c:pt>
                <c:pt idx="50">
                  <c:v>61.7</c:v>
                </c:pt>
                <c:pt idx="51">
                  <c:v>63.400000000000006</c:v>
                </c:pt>
                <c:pt idx="52">
                  <c:v>65.100000000000009</c:v>
                </c:pt>
                <c:pt idx="53">
                  <c:v>66.800000000000011</c:v>
                </c:pt>
                <c:pt idx="54">
                  <c:v>68.500000000000014</c:v>
                </c:pt>
                <c:pt idx="55">
                  <c:v>70.200000000000017</c:v>
                </c:pt>
                <c:pt idx="56">
                  <c:v>71.90000000000002</c:v>
                </c:pt>
                <c:pt idx="57">
                  <c:v>73.600000000000023</c:v>
                </c:pt>
                <c:pt idx="58">
                  <c:v>75.300000000000026</c:v>
                </c:pt>
                <c:pt idx="59">
                  <c:v>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AD-460C-8C3D-99B8744725F3}"/>
            </c:ext>
          </c:extLst>
        </c:ser>
        <c:ser>
          <c:idx val="2"/>
          <c:order val="2"/>
          <c:tx>
            <c:v>16 ft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'silo$lms  English Units'!$AJ$6:$AJ$75</c:f>
              <c:numCache>
                <c:formatCode>General</c:formatCode>
                <c:ptCount val="7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</c:numCache>
            </c:numRef>
          </c:xVal>
          <c:yVal>
            <c:numRef>
              <c:f>'silo$lms  English Units'!$AP$6:$AP$75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11.5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16.5</c:v>
                </c:pt>
                <c:pt idx="17">
                  <c:v>18</c:v>
                </c:pt>
                <c:pt idx="18">
                  <c:v>19.5</c:v>
                </c:pt>
                <c:pt idx="19">
                  <c:v>21</c:v>
                </c:pt>
                <c:pt idx="20">
                  <c:v>22.5</c:v>
                </c:pt>
                <c:pt idx="21">
                  <c:v>24</c:v>
                </c:pt>
                <c:pt idx="22">
                  <c:v>25.5</c:v>
                </c:pt>
                <c:pt idx="23">
                  <c:v>27</c:v>
                </c:pt>
                <c:pt idx="24">
                  <c:v>29</c:v>
                </c:pt>
                <c:pt idx="25">
                  <c:v>31</c:v>
                </c:pt>
                <c:pt idx="26">
                  <c:v>32.5</c:v>
                </c:pt>
                <c:pt idx="27">
                  <c:v>34</c:v>
                </c:pt>
                <c:pt idx="28">
                  <c:v>36</c:v>
                </c:pt>
                <c:pt idx="29">
                  <c:v>38</c:v>
                </c:pt>
                <c:pt idx="30">
                  <c:v>39.5</c:v>
                </c:pt>
                <c:pt idx="31">
                  <c:v>41</c:v>
                </c:pt>
                <c:pt idx="32">
                  <c:v>43</c:v>
                </c:pt>
                <c:pt idx="33">
                  <c:v>45</c:v>
                </c:pt>
                <c:pt idx="34">
                  <c:v>47</c:v>
                </c:pt>
                <c:pt idx="35">
                  <c:v>49</c:v>
                </c:pt>
                <c:pt idx="36">
                  <c:v>51</c:v>
                </c:pt>
                <c:pt idx="37">
                  <c:v>53</c:v>
                </c:pt>
                <c:pt idx="38">
                  <c:v>54.5</c:v>
                </c:pt>
                <c:pt idx="39">
                  <c:v>56</c:v>
                </c:pt>
                <c:pt idx="40">
                  <c:v>58</c:v>
                </c:pt>
                <c:pt idx="41">
                  <c:v>60</c:v>
                </c:pt>
                <c:pt idx="42">
                  <c:v>62</c:v>
                </c:pt>
                <c:pt idx="43">
                  <c:v>64</c:v>
                </c:pt>
                <c:pt idx="44">
                  <c:v>66</c:v>
                </c:pt>
                <c:pt idx="45">
                  <c:v>68</c:v>
                </c:pt>
                <c:pt idx="46">
                  <c:v>70</c:v>
                </c:pt>
                <c:pt idx="47">
                  <c:v>72</c:v>
                </c:pt>
                <c:pt idx="48">
                  <c:v>74</c:v>
                </c:pt>
                <c:pt idx="49">
                  <c:v>76</c:v>
                </c:pt>
                <c:pt idx="50">
                  <c:v>78.2</c:v>
                </c:pt>
                <c:pt idx="51">
                  <c:v>80.400000000000006</c:v>
                </c:pt>
                <c:pt idx="52">
                  <c:v>82.600000000000009</c:v>
                </c:pt>
                <c:pt idx="53">
                  <c:v>84.800000000000011</c:v>
                </c:pt>
                <c:pt idx="54">
                  <c:v>87.000000000000014</c:v>
                </c:pt>
                <c:pt idx="55">
                  <c:v>89.200000000000017</c:v>
                </c:pt>
                <c:pt idx="56">
                  <c:v>91.40000000000002</c:v>
                </c:pt>
                <c:pt idx="57">
                  <c:v>93.600000000000023</c:v>
                </c:pt>
                <c:pt idx="58">
                  <c:v>95.800000000000026</c:v>
                </c:pt>
                <c:pt idx="59">
                  <c:v>98</c:v>
                </c:pt>
                <c:pt idx="60">
                  <c:v>100.7</c:v>
                </c:pt>
                <c:pt idx="61">
                  <c:v>103.4</c:v>
                </c:pt>
                <c:pt idx="62">
                  <c:v>106.10000000000001</c:v>
                </c:pt>
                <c:pt idx="63">
                  <c:v>108.80000000000001</c:v>
                </c:pt>
                <c:pt idx="64">
                  <c:v>111.50000000000001</c:v>
                </c:pt>
                <c:pt idx="65">
                  <c:v>114.20000000000002</c:v>
                </c:pt>
                <c:pt idx="66">
                  <c:v>116.90000000000002</c:v>
                </c:pt>
                <c:pt idx="67">
                  <c:v>119.60000000000002</c:v>
                </c:pt>
                <c:pt idx="68">
                  <c:v>122.30000000000003</c:v>
                </c:pt>
                <c:pt idx="69">
                  <c:v>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AD-460C-8C3D-99B8744725F3}"/>
            </c:ext>
          </c:extLst>
        </c:ser>
        <c:ser>
          <c:idx val="3"/>
          <c:order val="3"/>
          <c:tx>
            <c:v>18 ft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'silo$lms  English Units'!$AJ$6:$AJ$75</c:f>
              <c:numCache>
                <c:formatCode>General</c:formatCode>
                <c:ptCount val="7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</c:numCache>
            </c:numRef>
          </c:xVal>
          <c:yVal>
            <c:numRef>
              <c:f>'silo$lms  English Units'!$AR$6:$AR$75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8.5</c:v>
                </c:pt>
                <c:pt idx="9">
                  <c:v>10</c:v>
                </c:pt>
                <c:pt idx="10">
                  <c:v>11.5</c:v>
                </c:pt>
                <c:pt idx="11">
                  <c:v>13</c:v>
                </c:pt>
                <c:pt idx="12">
                  <c:v>14.5</c:v>
                </c:pt>
                <c:pt idx="13">
                  <c:v>16</c:v>
                </c:pt>
                <c:pt idx="14">
                  <c:v>17.5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25</c:v>
                </c:pt>
                <c:pt idx="19">
                  <c:v>27</c:v>
                </c:pt>
                <c:pt idx="20">
                  <c:v>29</c:v>
                </c:pt>
                <c:pt idx="21">
                  <c:v>31</c:v>
                </c:pt>
                <c:pt idx="22">
                  <c:v>33</c:v>
                </c:pt>
                <c:pt idx="23">
                  <c:v>35</c:v>
                </c:pt>
                <c:pt idx="24">
                  <c:v>37</c:v>
                </c:pt>
                <c:pt idx="25">
                  <c:v>39</c:v>
                </c:pt>
                <c:pt idx="26">
                  <c:v>41</c:v>
                </c:pt>
                <c:pt idx="27">
                  <c:v>43</c:v>
                </c:pt>
                <c:pt idx="28">
                  <c:v>45.5</c:v>
                </c:pt>
                <c:pt idx="29">
                  <c:v>48</c:v>
                </c:pt>
                <c:pt idx="30">
                  <c:v>50</c:v>
                </c:pt>
                <c:pt idx="31">
                  <c:v>52</c:v>
                </c:pt>
                <c:pt idx="32">
                  <c:v>54.5</c:v>
                </c:pt>
                <c:pt idx="33">
                  <c:v>57</c:v>
                </c:pt>
                <c:pt idx="34">
                  <c:v>59.5</c:v>
                </c:pt>
                <c:pt idx="35">
                  <c:v>62</c:v>
                </c:pt>
                <c:pt idx="36">
                  <c:v>64.5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71.7</c:v>
                </c:pt>
                <c:pt idx="41">
                  <c:v>74.400000000000006</c:v>
                </c:pt>
                <c:pt idx="42">
                  <c:v>77.100000000000009</c:v>
                </c:pt>
                <c:pt idx="43">
                  <c:v>79.800000000000011</c:v>
                </c:pt>
                <c:pt idx="44">
                  <c:v>82.500000000000014</c:v>
                </c:pt>
                <c:pt idx="45">
                  <c:v>85.200000000000017</c:v>
                </c:pt>
                <c:pt idx="46">
                  <c:v>87.90000000000002</c:v>
                </c:pt>
                <c:pt idx="47">
                  <c:v>90.600000000000023</c:v>
                </c:pt>
                <c:pt idx="48">
                  <c:v>93.300000000000026</c:v>
                </c:pt>
                <c:pt idx="49">
                  <c:v>96</c:v>
                </c:pt>
                <c:pt idx="50">
                  <c:v>98.9</c:v>
                </c:pt>
                <c:pt idx="51">
                  <c:v>101.80000000000001</c:v>
                </c:pt>
                <c:pt idx="52">
                  <c:v>104.70000000000002</c:v>
                </c:pt>
                <c:pt idx="53">
                  <c:v>107.60000000000002</c:v>
                </c:pt>
                <c:pt idx="54">
                  <c:v>110.50000000000003</c:v>
                </c:pt>
                <c:pt idx="55">
                  <c:v>113.40000000000003</c:v>
                </c:pt>
                <c:pt idx="56">
                  <c:v>116.30000000000004</c:v>
                </c:pt>
                <c:pt idx="57">
                  <c:v>119.20000000000005</c:v>
                </c:pt>
                <c:pt idx="58">
                  <c:v>122.10000000000005</c:v>
                </c:pt>
                <c:pt idx="59">
                  <c:v>125</c:v>
                </c:pt>
                <c:pt idx="60">
                  <c:v>128</c:v>
                </c:pt>
                <c:pt idx="61">
                  <c:v>131</c:v>
                </c:pt>
                <c:pt idx="62">
                  <c:v>134</c:v>
                </c:pt>
                <c:pt idx="63">
                  <c:v>137</c:v>
                </c:pt>
                <c:pt idx="64">
                  <c:v>140</c:v>
                </c:pt>
                <c:pt idx="65">
                  <c:v>143</c:v>
                </c:pt>
                <c:pt idx="66">
                  <c:v>146</c:v>
                </c:pt>
                <c:pt idx="67">
                  <c:v>149</c:v>
                </c:pt>
                <c:pt idx="68">
                  <c:v>152</c:v>
                </c:pt>
                <c:pt idx="69">
                  <c:v>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AD-460C-8C3D-99B8744725F3}"/>
            </c:ext>
          </c:extLst>
        </c:ser>
        <c:ser>
          <c:idx val="4"/>
          <c:order val="4"/>
          <c:tx>
            <c:v>20 ft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'silo$lms  English Units'!$AJ$6:$AJ$95</c:f>
              <c:numCache>
                <c:formatCode>General</c:formatCode>
                <c:ptCount val="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numCache>
            </c:numRef>
          </c:xVal>
          <c:yVal>
            <c:numRef>
              <c:f>'silo$lms  English Units'!$AT$6:$AT$95</c:f>
              <c:numCache>
                <c:formatCode>0.0</c:formatCode>
                <c:ptCount val="9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3</c:v>
                </c:pt>
                <c:pt idx="4">
                  <c:v>4.5</c:v>
                </c:pt>
                <c:pt idx="5">
                  <c:v>6</c:v>
                </c:pt>
                <c:pt idx="6">
                  <c:v>7.5</c:v>
                </c:pt>
                <c:pt idx="7">
                  <c:v>9</c:v>
                </c:pt>
                <c:pt idx="8">
                  <c:v>10.5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  <c:pt idx="17">
                  <c:v>28</c:v>
                </c:pt>
                <c:pt idx="18">
                  <c:v>30.5</c:v>
                </c:pt>
                <c:pt idx="19">
                  <c:v>33</c:v>
                </c:pt>
                <c:pt idx="20">
                  <c:v>35.5</c:v>
                </c:pt>
                <c:pt idx="21">
                  <c:v>38</c:v>
                </c:pt>
                <c:pt idx="22">
                  <c:v>40.5</c:v>
                </c:pt>
                <c:pt idx="23">
                  <c:v>43</c:v>
                </c:pt>
                <c:pt idx="24">
                  <c:v>45.5</c:v>
                </c:pt>
                <c:pt idx="25">
                  <c:v>48</c:v>
                </c:pt>
                <c:pt idx="26">
                  <c:v>51</c:v>
                </c:pt>
                <c:pt idx="27">
                  <c:v>54</c:v>
                </c:pt>
                <c:pt idx="28">
                  <c:v>56.5</c:v>
                </c:pt>
                <c:pt idx="29">
                  <c:v>59</c:v>
                </c:pt>
                <c:pt idx="30">
                  <c:v>62</c:v>
                </c:pt>
                <c:pt idx="31">
                  <c:v>65</c:v>
                </c:pt>
                <c:pt idx="32">
                  <c:v>68</c:v>
                </c:pt>
                <c:pt idx="33">
                  <c:v>71</c:v>
                </c:pt>
                <c:pt idx="34">
                  <c:v>74</c:v>
                </c:pt>
                <c:pt idx="35">
                  <c:v>77</c:v>
                </c:pt>
                <c:pt idx="36">
                  <c:v>80</c:v>
                </c:pt>
                <c:pt idx="37">
                  <c:v>83</c:v>
                </c:pt>
                <c:pt idx="38">
                  <c:v>86</c:v>
                </c:pt>
                <c:pt idx="39">
                  <c:v>89</c:v>
                </c:pt>
                <c:pt idx="40">
                  <c:v>91.9</c:v>
                </c:pt>
                <c:pt idx="41">
                  <c:v>94.800000000000011</c:v>
                </c:pt>
                <c:pt idx="42">
                  <c:v>97.700000000000017</c:v>
                </c:pt>
                <c:pt idx="43">
                  <c:v>100.60000000000002</c:v>
                </c:pt>
                <c:pt idx="44">
                  <c:v>103.50000000000003</c:v>
                </c:pt>
                <c:pt idx="45">
                  <c:v>106.40000000000003</c:v>
                </c:pt>
                <c:pt idx="46">
                  <c:v>109.30000000000004</c:v>
                </c:pt>
                <c:pt idx="47">
                  <c:v>112.20000000000005</c:v>
                </c:pt>
                <c:pt idx="48">
                  <c:v>115.10000000000005</c:v>
                </c:pt>
                <c:pt idx="49">
                  <c:v>118</c:v>
                </c:pt>
                <c:pt idx="50">
                  <c:v>121.7</c:v>
                </c:pt>
                <c:pt idx="51">
                  <c:v>125.4</c:v>
                </c:pt>
                <c:pt idx="52">
                  <c:v>129.1</c:v>
                </c:pt>
                <c:pt idx="53">
                  <c:v>132.79999999999998</c:v>
                </c:pt>
                <c:pt idx="54">
                  <c:v>136.49999999999997</c:v>
                </c:pt>
                <c:pt idx="55">
                  <c:v>140.19999999999996</c:v>
                </c:pt>
                <c:pt idx="56">
                  <c:v>143.89999999999995</c:v>
                </c:pt>
                <c:pt idx="57">
                  <c:v>147.59999999999994</c:v>
                </c:pt>
                <c:pt idx="58">
                  <c:v>151.29999999999993</c:v>
                </c:pt>
                <c:pt idx="59">
                  <c:v>155</c:v>
                </c:pt>
                <c:pt idx="60">
                  <c:v>159.4</c:v>
                </c:pt>
                <c:pt idx="61">
                  <c:v>163.80000000000001</c:v>
                </c:pt>
                <c:pt idx="62">
                  <c:v>168.20000000000002</c:v>
                </c:pt>
                <c:pt idx="63">
                  <c:v>172.60000000000002</c:v>
                </c:pt>
                <c:pt idx="64">
                  <c:v>177.00000000000003</c:v>
                </c:pt>
                <c:pt idx="65">
                  <c:v>181.40000000000003</c:v>
                </c:pt>
                <c:pt idx="66">
                  <c:v>185.80000000000004</c:v>
                </c:pt>
                <c:pt idx="67">
                  <c:v>190.20000000000005</c:v>
                </c:pt>
                <c:pt idx="68">
                  <c:v>194.60000000000005</c:v>
                </c:pt>
                <c:pt idx="69">
                  <c:v>199</c:v>
                </c:pt>
                <c:pt idx="70">
                  <c:v>203.2</c:v>
                </c:pt>
                <c:pt idx="71">
                  <c:v>207.39999999999998</c:v>
                </c:pt>
                <c:pt idx="72">
                  <c:v>211.59999999999997</c:v>
                </c:pt>
                <c:pt idx="73">
                  <c:v>215.79999999999995</c:v>
                </c:pt>
                <c:pt idx="74">
                  <c:v>219.99999999999994</c:v>
                </c:pt>
                <c:pt idx="75">
                  <c:v>224.19999999999993</c:v>
                </c:pt>
                <c:pt idx="76">
                  <c:v>228.39999999999992</c:v>
                </c:pt>
                <c:pt idx="77">
                  <c:v>232.59999999999991</c:v>
                </c:pt>
                <c:pt idx="78">
                  <c:v>236.7999999999999</c:v>
                </c:pt>
                <c:pt idx="79">
                  <c:v>241</c:v>
                </c:pt>
                <c:pt idx="80">
                  <c:v>245.7</c:v>
                </c:pt>
                <c:pt idx="81">
                  <c:v>250.39999999999998</c:v>
                </c:pt>
                <c:pt idx="82">
                  <c:v>255.09999999999997</c:v>
                </c:pt>
                <c:pt idx="83">
                  <c:v>259.79999999999995</c:v>
                </c:pt>
                <c:pt idx="84">
                  <c:v>264.49999999999994</c:v>
                </c:pt>
                <c:pt idx="85">
                  <c:v>269.19999999999993</c:v>
                </c:pt>
                <c:pt idx="86">
                  <c:v>273.89999999999992</c:v>
                </c:pt>
                <c:pt idx="87">
                  <c:v>278.59999999999991</c:v>
                </c:pt>
                <c:pt idx="88">
                  <c:v>283.2999999999999</c:v>
                </c:pt>
                <c:pt idx="89">
                  <c:v>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AD-460C-8C3D-99B8744725F3}"/>
            </c:ext>
          </c:extLst>
        </c:ser>
        <c:ser>
          <c:idx val="5"/>
          <c:order val="5"/>
          <c:tx>
            <c:v>22 ft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'silo$lms  English Units'!$AJ$6:$AJ$95</c:f>
              <c:numCache>
                <c:formatCode>General</c:formatCode>
                <c:ptCount val="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numCache>
            </c:numRef>
          </c:xVal>
          <c:yVal>
            <c:numRef>
              <c:f>'silo$lms  English Units'!$AV$6:$AV$95</c:f>
              <c:numCache>
                <c:formatCode>0.0</c:formatCode>
                <c:ptCount val="9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4</c:v>
                </c:pt>
                <c:pt idx="4">
                  <c:v>5.5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13</c:v>
                </c:pt>
                <c:pt idx="9">
                  <c:v>15</c:v>
                </c:pt>
                <c:pt idx="10">
                  <c:v>17</c:v>
                </c:pt>
                <c:pt idx="11">
                  <c:v>19</c:v>
                </c:pt>
                <c:pt idx="12">
                  <c:v>21.5</c:v>
                </c:pt>
                <c:pt idx="13">
                  <c:v>24</c:v>
                </c:pt>
                <c:pt idx="14">
                  <c:v>26.5</c:v>
                </c:pt>
                <c:pt idx="15">
                  <c:v>29</c:v>
                </c:pt>
                <c:pt idx="16">
                  <c:v>31.5</c:v>
                </c:pt>
                <c:pt idx="17">
                  <c:v>34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46</c:v>
                </c:pt>
                <c:pt idx="22">
                  <c:v>49</c:v>
                </c:pt>
                <c:pt idx="23">
                  <c:v>52</c:v>
                </c:pt>
                <c:pt idx="24">
                  <c:v>55</c:v>
                </c:pt>
                <c:pt idx="25">
                  <c:v>58</c:v>
                </c:pt>
                <c:pt idx="26">
                  <c:v>61.5</c:v>
                </c:pt>
                <c:pt idx="27">
                  <c:v>65</c:v>
                </c:pt>
                <c:pt idx="28">
                  <c:v>68</c:v>
                </c:pt>
                <c:pt idx="29">
                  <c:v>71</c:v>
                </c:pt>
                <c:pt idx="30">
                  <c:v>74.5</c:v>
                </c:pt>
                <c:pt idx="31">
                  <c:v>78</c:v>
                </c:pt>
                <c:pt idx="32">
                  <c:v>81.5</c:v>
                </c:pt>
                <c:pt idx="33">
                  <c:v>85</c:v>
                </c:pt>
                <c:pt idx="34">
                  <c:v>89</c:v>
                </c:pt>
                <c:pt idx="35">
                  <c:v>93</c:v>
                </c:pt>
                <c:pt idx="36">
                  <c:v>96.5</c:v>
                </c:pt>
                <c:pt idx="37">
                  <c:v>100</c:v>
                </c:pt>
                <c:pt idx="38">
                  <c:v>104</c:v>
                </c:pt>
                <c:pt idx="39">
                  <c:v>108</c:v>
                </c:pt>
                <c:pt idx="40">
                  <c:v>112.3</c:v>
                </c:pt>
                <c:pt idx="41">
                  <c:v>116.6</c:v>
                </c:pt>
                <c:pt idx="42">
                  <c:v>120.89999999999999</c:v>
                </c:pt>
                <c:pt idx="43">
                  <c:v>125.19999999999999</c:v>
                </c:pt>
                <c:pt idx="44">
                  <c:v>129.5</c:v>
                </c:pt>
                <c:pt idx="45">
                  <c:v>133.80000000000001</c:v>
                </c:pt>
                <c:pt idx="46">
                  <c:v>138.10000000000002</c:v>
                </c:pt>
                <c:pt idx="47">
                  <c:v>142.40000000000003</c:v>
                </c:pt>
                <c:pt idx="48">
                  <c:v>146.70000000000005</c:v>
                </c:pt>
                <c:pt idx="49">
                  <c:v>151</c:v>
                </c:pt>
                <c:pt idx="50">
                  <c:v>155.1</c:v>
                </c:pt>
                <c:pt idx="51">
                  <c:v>159.19999999999999</c:v>
                </c:pt>
                <c:pt idx="52">
                  <c:v>163.29999999999998</c:v>
                </c:pt>
                <c:pt idx="53">
                  <c:v>167.39999999999998</c:v>
                </c:pt>
                <c:pt idx="54">
                  <c:v>171.49999999999997</c:v>
                </c:pt>
                <c:pt idx="55">
                  <c:v>175.59999999999997</c:v>
                </c:pt>
                <c:pt idx="56">
                  <c:v>179.69999999999996</c:v>
                </c:pt>
                <c:pt idx="57">
                  <c:v>183.79999999999995</c:v>
                </c:pt>
                <c:pt idx="58">
                  <c:v>187.89999999999995</c:v>
                </c:pt>
                <c:pt idx="59">
                  <c:v>192</c:v>
                </c:pt>
                <c:pt idx="60">
                  <c:v>196.9</c:v>
                </c:pt>
                <c:pt idx="61">
                  <c:v>201.8</c:v>
                </c:pt>
                <c:pt idx="62">
                  <c:v>206.70000000000002</c:v>
                </c:pt>
                <c:pt idx="63">
                  <c:v>211.60000000000002</c:v>
                </c:pt>
                <c:pt idx="64">
                  <c:v>216.50000000000003</c:v>
                </c:pt>
                <c:pt idx="65">
                  <c:v>221.40000000000003</c:v>
                </c:pt>
                <c:pt idx="66">
                  <c:v>226.30000000000004</c:v>
                </c:pt>
                <c:pt idx="67">
                  <c:v>231.20000000000005</c:v>
                </c:pt>
                <c:pt idx="68">
                  <c:v>236.10000000000005</c:v>
                </c:pt>
                <c:pt idx="69">
                  <c:v>241</c:v>
                </c:pt>
                <c:pt idx="70">
                  <c:v>246.8</c:v>
                </c:pt>
                <c:pt idx="71">
                  <c:v>252.60000000000002</c:v>
                </c:pt>
                <c:pt idx="72">
                  <c:v>258.40000000000003</c:v>
                </c:pt>
                <c:pt idx="73">
                  <c:v>264.20000000000005</c:v>
                </c:pt>
                <c:pt idx="74">
                  <c:v>270.00000000000006</c:v>
                </c:pt>
                <c:pt idx="75">
                  <c:v>275.80000000000007</c:v>
                </c:pt>
                <c:pt idx="76">
                  <c:v>281.60000000000008</c:v>
                </c:pt>
                <c:pt idx="77">
                  <c:v>287.40000000000009</c:v>
                </c:pt>
                <c:pt idx="78">
                  <c:v>293.2000000000001</c:v>
                </c:pt>
                <c:pt idx="79">
                  <c:v>299</c:v>
                </c:pt>
                <c:pt idx="80">
                  <c:v>304.2</c:v>
                </c:pt>
                <c:pt idx="81">
                  <c:v>309.39999999999998</c:v>
                </c:pt>
                <c:pt idx="82">
                  <c:v>314.59999999999997</c:v>
                </c:pt>
                <c:pt idx="83">
                  <c:v>319.79999999999995</c:v>
                </c:pt>
                <c:pt idx="84">
                  <c:v>324.99999999999994</c:v>
                </c:pt>
                <c:pt idx="85">
                  <c:v>330.19999999999993</c:v>
                </c:pt>
                <c:pt idx="86">
                  <c:v>335.39999999999992</c:v>
                </c:pt>
                <c:pt idx="87">
                  <c:v>340.59999999999991</c:v>
                </c:pt>
                <c:pt idx="88">
                  <c:v>345.7999999999999</c:v>
                </c:pt>
                <c:pt idx="89">
                  <c:v>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AD-460C-8C3D-99B8744725F3}"/>
            </c:ext>
          </c:extLst>
        </c:ser>
        <c:ser>
          <c:idx val="6"/>
          <c:order val="6"/>
          <c:tx>
            <c:v>24 ft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'silo$lms  English Units'!$AJ$6:$AJ$125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numCache>
            </c:numRef>
          </c:xVal>
          <c:yVal>
            <c:numRef>
              <c:f>'silo$lms  English Units'!$AX$6:$AX$125</c:f>
              <c:numCache>
                <c:formatCode>0.0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  <c:pt idx="7">
                  <c:v>13</c:v>
                </c:pt>
                <c:pt idx="8">
                  <c:v>15.5</c:v>
                </c:pt>
                <c:pt idx="9">
                  <c:v>18</c:v>
                </c:pt>
                <c:pt idx="10">
                  <c:v>20.5</c:v>
                </c:pt>
                <c:pt idx="11">
                  <c:v>23</c:v>
                </c:pt>
                <c:pt idx="12">
                  <c:v>26</c:v>
                </c:pt>
                <c:pt idx="13">
                  <c:v>29</c:v>
                </c:pt>
                <c:pt idx="14">
                  <c:v>32</c:v>
                </c:pt>
                <c:pt idx="15">
                  <c:v>35</c:v>
                </c:pt>
                <c:pt idx="16">
                  <c:v>38</c:v>
                </c:pt>
                <c:pt idx="17">
                  <c:v>41</c:v>
                </c:pt>
                <c:pt idx="18">
                  <c:v>44.5</c:v>
                </c:pt>
                <c:pt idx="19">
                  <c:v>48</c:v>
                </c:pt>
                <c:pt idx="20">
                  <c:v>51.5</c:v>
                </c:pt>
                <c:pt idx="21">
                  <c:v>55</c:v>
                </c:pt>
                <c:pt idx="22">
                  <c:v>58.5</c:v>
                </c:pt>
                <c:pt idx="23">
                  <c:v>62</c:v>
                </c:pt>
                <c:pt idx="24">
                  <c:v>65.5</c:v>
                </c:pt>
                <c:pt idx="25">
                  <c:v>69</c:v>
                </c:pt>
                <c:pt idx="26">
                  <c:v>73</c:v>
                </c:pt>
                <c:pt idx="27">
                  <c:v>77</c:v>
                </c:pt>
                <c:pt idx="28">
                  <c:v>81</c:v>
                </c:pt>
                <c:pt idx="29">
                  <c:v>85</c:v>
                </c:pt>
                <c:pt idx="30">
                  <c:v>89</c:v>
                </c:pt>
                <c:pt idx="31">
                  <c:v>93</c:v>
                </c:pt>
                <c:pt idx="32">
                  <c:v>97.5</c:v>
                </c:pt>
                <c:pt idx="33">
                  <c:v>102</c:v>
                </c:pt>
                <c:pt idx="34">
                  <c:v>106</c:v>
                </c:pt>
                <c:pt idx="35">
                  <c:v>110</c:v>
                </c:pt>
                <c:pt idx="36">
                  <c:v>114.5</c:v>
                </c:pt>
                <c:pt idx="37">
                  <c:v>119</c:v>
                </c:pt>
                <c:pt idx="38">
                  <c:v>123.5</c:v>
                </c:pt>
                <c:pt idx="39">
                  <c:v>128</c:v>
                </c:pt>
                <c:pt idx="40">
                  <c:v>133</c:v>
                </c:pt>
                <c:pt idx="41">
                  <c:v>138</c:v>
                </c:pt>
                <c:pt idx="42">
                  <c:v>142.5</c:v>
                </c:pt>
                <c:pt idx="43">
                  <c:v>147</c:v>
                </c:pt>
                <c:pt idx="44">
                  <c:v>152</c:v>
                </c:pt>
                <c:pt idx="45">
                  <c:v>157</c:v>
                </c:pt>
                <c:pt idx="46">
                  <c:v>162</c:v>
                </c:pt>
                <c:pt idx="47">
                  <c:v>167</c:v>
                </c:pt>
                <c:pt idx="48">
                  <c:v>172</c:v>
                </c:pt>
                <c:pt idx="49">
                  <c:v>177</c:v>
                </c:pt>
                <c:pt idx="50">
                  <c:v>181.9</c:v>
                </c:pt>
                <c:pt idx="51">
                  <c:v>186.8</c:v>
                </c:pt>
                <c:pt idx="52">
                  <c:v>191.70000000000002</c:v>
                </c:pt>
                <c:pt idx="53">
                  <c:v>196.60000000000002</c:v>
                </c:pt>
                <c:pt idx="54">
                  <c:v>201.50000000000003</c:v>
                </c:pt>
                <c:pt idx="55">
                  <c:v>206.40000000000003</c:v>
                </c:pt>
                <c:pt idx="56">
                  <c:v>211.30000000000004</c:v>
                </c:pt>
                <c:pt idx="57">
                  <c:v>216.20000000000005</c:v>
                </c:pt>
                <c:pt idx="58">
                  <c:v>221.10000000000005</c:v>
                </c:pt>
                <c:pt idx="59">
                  <c:v>226</c:v>
                </c:pt>
                <c:pt idx="60">
                  <c:v>232</c:v>
                </c:pt>
                <c:pt idx="61">
                  <c:v>238</c:v>
                </c:pt>
                <c:pt idx="62">
                  <c:v>244</c:v>
                </c:pt>
                <c:pt idx="63">
                  <c:v>250</c:v>
                </c:pt>
                <c:pt idx="64">
                  <c:v>256</c:v>
                </c:pt>
                <c:pt idx="65">
                  <c:v>262</c:v>
                </c:pt>
                <c:pt idx="66">
                  <c:v>268</c:v>
                </c:pt>
                <c:pt idx="67">
                  <c:v>274</c:v>
                </c:pt>
                <c:pt idx="68">
                  <c:v>280</c:v>
                </c:pt>
                <c:pt idx="69">
                  <c:v>286</c:v>
                </c:pt>
                <c:pt idx="70">
                  <c:v>292.39999999999998</c:v>
                </c:pt>
                <c:pt idx="71">
                  <c:v>298.79999999999995</c:v>
                </c:pt>
                <c:pt idx="72">
                  <c:v>305.19999999999993</c:v>
                </c:pt>
                <c:pt idx="73">
                  <c:v>311.59999999999991</c:v>
                </c:pt>
                <c:pt idx="74">
                  <c:v>317.99999999999989</c:v>
                </c:pt>
                <c:pt idx="75">
                  <c:v>324.39999999999986</c:v>
                </c:pt>
                <c:pt idx="76">
                  <c:v>330.79999999999984</c:v>
                </c:pt>
                <c:pt idx="77">
                  <c:v>337.19999999999982</c:v>
                </c:pt>
                <c:pt idx="78">
                  <c:v>343.5999999999998</c:v>
                </c:pt>
                <c:pt idx="79">
                  <c:v>350</c:v>
                </c:pt>
                <c:pt idx="80">
                  <c:v>357</c:v>
                </c:pt>
                <c:pt idx="81">
                  <c:v>364</c:v>
                </c:pt>
                <c:pt idx="82">
                  <c:v>371</c:v>
                </c:pt>
                <c:pt idx="83">
                  <c:v>378</c:v>
                </c:pt>
                <c:pt idx="84">
                  <c:v>385</c:v>
                </c:pt>
                <c:pt idx="85">
                  <c:v>392</c:v>
                </c:pt>
                <c:pt idx="86">
                  <c:v>399</c:v>
                </c:pt>
                <c:pt idx="87">
                  <c:v>406</c:v>
                </c:pt>
                <c:pt idx="88">
                  <c:v>413</c:v>
                </c:pt>
                <c:pt idx="89">
                  <c:v>420</c:v>
                </c:pt>
                <c:pt idx="90">
                  <c:v>427.5</c:v>
                </c:pt>
                <c:pt idx="91">
                  <c:v>435</c:v>
                </c:pt>
                <c:pt idx="92">
                  <c:v>442.5</c:v>
                </c:pt>
                <c:pt idx="93">
                  <c:v>450</c:v>
                </c:pt>
                <c:pt idx="94">
                  <c:v>457.5</c:v>
                </c:pt>
                <c:pt idx="95">
                  <c:v>465</c:v>
                </c:pt>
                <c:pt idx="96">
                  <c:v>472.5</c:v>
                </c:pt>
                <c:pt idx="97">
                  <c:v>480</c:v>
                </c:pt>
                <c:pt idx="98">
                  <c:v>487.5</c:v>
                </c:pt>
                <c:pt idx="99">
                  <c:v>495</c:v>
                </c:pt>
                <c:pt idx="100">
                  <c:v>502.75</c:v>
                </c:pt>
                <c:pt idx="101">
                  <c:v>510.5</c:v>
                </c:pt>
                <c:pt idx="102">
                  <c:v>518.25</c:v>
                </c:pt>
                <c:pt idx="103">
                  <c:v>526</c:v>
                </c:pt>
                <c:pt idx="104">
                  <c:v>533.75</c:v>
                </c:pt>
                <c:pt idx="105">
                  <c:v>541.5</c:v>
                </c:pt>
                <c:pt idx="106">
                  <c:v>549.25</c:v>
                </c:pt>
                <c:pt idx="107">
                  <c:v>557</c:v>
                </c:pt>
                <c:pt idx="108">
                  <c:v>564.75</c:v>
                </c:pt>
                <c:pt idx="109">
                  <c:v>572.5</c:v>
                </c:pt>
                <c:pt idx="110">
                  <c:v>580.25</c:v>
                </c:pt>
                <c:pt idx="111">
                  <c:v>588</c:v>
                </c:pt>
                <c:pt idx="112">
                  <c:v>596.375</c:v>
                </c:pt>
                <c:pt idx="113">
                  <c:v>604.75</c:v>
                </c:pt>
                <c:pt idx="114">
                  <c:v>613.125</c:v>
                </c:pt>
                <c:pt idx="115">
                  <c:v>621.5</c:v>
                </c:pt>
                <c:pt idx="116">
                  <c:v>629.875</c:v>
                </c:pt>
                <c:pt idx="117">
                  <c:v>638.25</c:v>
                </c:pt>
                <c:pt idx="118">
                  <c:v>646.625</c:v>
                </c:pt>
                <c:pt idx="119">
                  <c:v>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AD-460C-8C3D-99B8744725F3}"/>
            </c:ext>
          </c:extLst>
        </c:ser>
        <c:ser>
          <c:idx val="7"/>
          <c:order val="7"/>
          <c:tx>
            <c:v>25 ft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'silo$lms  English Units'!$AJ$6:$AJ$125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numCache>
            </c:numRef>
          </c:xVal>
          <c:yVal>
            <c:numRef>
              <c:f>'silo$lms  English Units'!$AZ$6:$AZ$125</c:f>
              <c:numCache>
                <c:formatCode>0.0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11.5</c:v>
                </c:pt>
                <c:pt idx="7">
                  <c:v>14</c:v>
                </c:pt>
                <c:pt idx="8">
                  <c:v>16.5</c:v>
                </c:pt>
                <c:pt idx="9">
                  <c:v>19</c:v>
                </c:pt>
                <c:pt idx="10">
                  <c:v>22</c:v>
                </c:pt>
                <c:pt idx="11">
                  <c:v>25</c:v>
                </c:pt>
                <c:pt idx="12">
                  <c:v>28</c:v>
                </c:pt>
                <c:pt idx="13">
                  <c:v>31</c:v>
                </c:pt>
                <c:pt idx="14">
                  <c:v>34.5</c:v>
                </c:pt>
                <c:pt idx="15">
                  <c:v>38</c:v>
                </c:pt>
                <c:pt idx="16">
                  <c:v>41</c:v>
                </c:pt>
                <c:pt idx="17">
                  <c:v>44</c:v>
                </c:pt>
                <c:pt idx="18">
                  <c:v>48</c:v>
                </c:pt>
                <c:pt idx="19">
                  <c:v>52</c:v>
                </c:pt>
                <c:pt idx="20">
                  <c:v>55.5</c:v>
                </c:pt>
                <c:pt idx="21">
                  <c:v>59</c:v>
                </c:pt>
                <c:pt idx="22">
                  <c:v>63</c:v>
                </c:pt>
                <c:pt idx="23">
                  <c:v>67</c:v>
                </c:pt>
                <c:pt idx="24">
                  <c:v>71</c:v>
                </c:pt>
                <c:pt idx="25">
                  <c:v>75</c:v>
                </c:pt>
                <c:pt idx="26">
                  <c:v>79.5</c:v>
                </c:pt>
                <c:pt idx="27">
                  <c:v>84</c:v>
                </c:pt>
                <c:pt idx="28">
                  <c:v>88</c:v>
                </c:pt>
                <c:pt idx="29">
                  <c:v>92</c:v>
                </c:pt>
                <c:pt idx="30">
                  <c:v>96.5</c:v>
                </c:pt>
                <c:pt idx="31">
                  <c:v>101</c:v>
                </c:pt>
                <c:pt idx="32">
                  <c:v>105.5</c:v>
                </c:pt>
                <c:pt idx="33">
                  <c:v>110</c:v>
                </c:pt>
                <c:pt idx="34">
                  <c:v>115</c:v>
                </c:pt>
                <c:pt idx="35">
                  <c:v>120</c:v>
                </c:pt>
                <c:pt idx="36">
                  <c:v>124.5</c:v>
                </c:pt>
                <c:pt idx="37">
                  <c:v>129</c:v>
                </c:pt>
                <c:pt idx="38">
                  <c:v>134</c:v>
                </c:pt>
                <c:pt idx="39">
                  <c:v>139</c:v>
                </c:pt>
                <c:pt idx="40">
                  <c:v>144</c:v>
                </c:pt>
                <c:pt idx="41">
                  <c:v>149</c:v>
                </c:pt>
                <c:pt idx="42">
                  <c:v>154.5</c:v>
                </c:pt>
                <c:pt idx="43">
                  <c:v>160</c:v>
                </c:pt>
                <c:pt idx="44">
                  <c:v>165</c:v>
                </c:pt>
                <c:pt idx="45">
                  <c:v>170</c:v>
                </c:pt>
                <c:pt idx="46">
                  <c:v>175.5</c:v>
                </c:pt>
                <c:pt idx="47">
                  <c:v>181</c:v>
                </c:pt>
                <c:pt idx="48">
                  <c:v>186.48520454277519</c:v>
                </c:pt>
                <c:pt idx="49">
                  <c:v>191.97040908555036</c:v>
                </c:pt>
                <c:pt idx="50">
                  <c:v>197.39966597241326</c:v>
                </c:pt>
                <c:pt idx="51">
                  <c:v>202.82892285927616</c:v>
                </c:pt>
                <c:pt idx="52">
                  <c:v>208.25817974613906</c:v>
                </c:pt>
                <c:pt idx="53">
                  <c:v>213.68743663300197</c:v>
                </c:pt>
                <c:pt idx="54">
                  <c:v>219.11669351986487</c:v>
                </c:pt>
                <c:pt idx="55">
                  <c:v>224.54595040672777</c:v>
                </c:pt>
                <c:pt idx="56">
                  <c:v>229.97520729359067</c:v>
                </c:pt>
                <c:pt idx="57">
                  <c:v>235.40446418045357</c:v>
                </c:pt>
                <c:pt idx="58">
                  <c:v>240.83372106731647</c:v>
                </c:pt>
                <c:pt idx="59">
                  <c:v>246.26297795417929</c:v>
                </c:pt>
                <c:pt idx="60">
                  <c:v>252.79223484104219</c:v>
                </c:pt>
                <c:pt idx="61">
                  <c:v>259.32149172790508</c:v>
                </c:pt>
                <c:pt idx="62">
                  <c:v>265.85074861476795</c:v>
                </c:pt>
                <c:pt idx="63">
                  <c:v>272.38000550163082</c:v>
                </c:pt>
                <c:pt idx="64">
                  <c:v>278.90926238849369</c:v>
                </c:pt>
                <c:pt idx="65">
                  <c:v>285.43851927535655</c:v>
                </c:pt>
                <c:pt idx="66">
                  <c:v>291.96777616221942</c:v>
                </c:pt>
                <c:pt idx="67">
                  <c:v>298.49703304908229</c:v>
                </c:pt>
                <c:pt idx="68">
                  <c:v>305.02628993594516</c:v>
                </c:pt>
                <c:pt idx="69">
                  <c:v>311.5555468228082</c:v>
                </c:pt>
                <c:pt idx="70">
                  <c:v>318.53016858568793</c:v>
                </c:pt>
                <c:pt idx="71">
                  <c:v>325.50479034856767</c:v>
                </c:pt>
                <c:pt idx="72">
                  <c:v>332.4794121114474</c:v>
                </c:pt>
                <c:pt idx="73">
                  <c:v>339.45403387432714</c:v>
                </c:pt>
                <c:pt idx="74">
                  <c:v>346.42865563720687</c:v>
                </c:pt>
                <c:pt idx="75">
                  <c:v>353.40327740008661</c:v>
                </c:pt>
                <c:pt idx="76">
                  <c:v>360.37789916296634</c:v>
                </c:pt>
                <c:pt idx="77">
                  <c:v>367.35252092584608</c:v>
                </c:pt>
                <c:pt idx="78">
                  <c:v>374.32714268872581</c:v>
                </c:pt>
                <c:pt idx="79">
                  <c:v>381.30176445160532</c:v>
                </c:pt>
                <c:pt idx="80">
                  <c:v>388.91923081961204</c:v>
                </c:pt>
                <c:pt idx="81">
                  <c:v>396.53669718761876</c:v>
                </c:pt>
                <c:pt idx="82">
                  <c:v>404.15416355562547</c:v>
                </c:pt>
                <c:pt idx="83">
                  <c:v>411.77162992363219</c:v>
                </c:pt>
                <c:pt idx="84">
                  <c:v>419.38909629163891</c:v>
                </c:pt>
                <c:pt idx="85">
                  <c:v>427.00656265964562</c:v>
                </c:pt>
                <c:pt idx="86">
                  <c:v>434.62402902765234</c:v>
                </c:pt>
                <c:pt idx="87">
                  <c:v>442.24149539565906</c:v>
                </c:pt>
                <c:pt idx="88">
                  <c:v>449.85896176366577</c:v>
                </c:pt>
                <c:pt idx="89">
                  <c:v>457.47642813167244</c:v>
                </c:pt>
                <c:pt idx="90">
                  <c:v>465.51828637298445</c:v>
                </c:pt>
                <c:pt idx="91">
                  <c:v>473.56014461429641</c:v>
                </c:pt>
                <c:pt idx="92">
                  <c:v>481.74061775454868</c:v>
                </c:pt>
                <c:pt idx="93">
                  <c:v>489.92109089480095</c:v>
                </c:pt>
                <c:pt idx="94">
                  <c:v>498.10156403505323</c:v>
                </c:pt>
                <c:pt idx="95">
                  <c:v>506.2820371753055</c:v>
                </c:pt>
                <c:pt idx="96">
                  <c:v>514.46251031555778</c:v>
                </c:pt>
                <c:pt idx="97">
                  <c:v>522.64298345581005</c:v>
                </c:pt>
                <c:pt idx="98">
                  <c:v>530.82345659606233</c:v>
                </c:pt>
                <c:pt idx="99">
                  <c:v>539.00392973631472</c:v>
                </c:pt>
                <c:pt idx="100">
                  <c:v>547.37139610432143</c:v>
                </c:pt>
                <c:pt idx="101">
                  <c:v>555.73886247232815</c:v>
                </c:pt>
                <c:pt idx="102">
                  <c:v>564.10632884033487</c:v>
                </c:pt>
                <c:pt idx="103">
                  <c:v>572.47379520834158</c:v>
                </c:pt>
                <c:pt idx="104">
                  <c:v>580.8412615763483</c:v>
                </c:pt>
                <c:pt idx="105">
                  <c:v>589.20872794435502</c:v>
                </c:pt>
                <c:pt idx="106">
                  <c:v>597.57619431236174</c:v>
                </c:pt>
                <c:pt idx="107">
                  <c:v>605.94366068036845</c:v>
                </c:pt>
                <c:pt idx="108">
                  <c:v>614.31112704837517</c:v>
                </c:pt>
                <c:pt idx="109">
                  <c:v>622.67859341638189</c:v>
                </c:pt>
                <c:pt idx="110">
                  <c:v>631.0460597843886</c:v>
                </c:pt>
                <c:pt idx="111">
                  <c:v>639.41352615239521</c:v>
                </c:pt>
                <c:pt idx="112">
                  <c:v>648.33668507093171</c:v>
                </c:pt>
                <c:pt idx="113">
                  <c:v>657.25984398946821</c:v>
                </c:pt>
                <c:pt idx="114">
                  <c:v>666.18300290800471</c:v>
                </c:pt>
                <c:pt idx="115">
                  <c:v>675.10616182654121</c:v>
                </c:pt>
                <c:pt idx="116">
                  <c:v>684.02932074507771</c:v>
                </c:pt>
                <c:pt idx="117">
                  <c:v>692.95247966361421</c:v>
                </c:pt>
                <c:pt idx="118">
                  <c:v>701.87563858215071</c:v>
                </c:pt>
                <c:pt idx="119">
                  <c:v>710.79879750068767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CAD-460C-8C3D-99B8744725F3}"/>
            </c:ext>
          </c:extLst>
        </c:ser>
        <c:ser>
          <c:idx val="8"/>
          <c:order val="8"/>
          <c:tx>
            <c:v>26 ft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'silo$lms  English Units'!$AJ$6:$AJ$125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numCache>
            </c:numRef>
          </c:xVal>
          <c:yVal>
            <c:numRef>
              <c:f>'silo$lms  English Units'!$BB$6:$BB$125</c:f>
              <c:numCache>
                <c:formatCode>0.0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12.5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24</c:v>
                </c:pt>
                <c:pt idx="11">
                  <c:v>27</c:v>
                </c:pt>
                <c:pt idx="12">
                  <c:v>30.5</c:v>
                </c:pt>
                <c:pt idx="13">
                  <c:v>34</c:v>
                </c:pt>
                <c:pt idx="14">
                  <c:v>37.5</c:v>
                </c:pt>
                <c:pt idx="15">
                  <c:v>41</c:v>
                </c:pt>
                <c:pt idx="16">
                  <c:v>44.5</c:v>
                </c:pt>
                <c:pt idx="17">
                  <c:v>48</c:v>
                </c:pt>
                <c:pt idx="18">
                  <c:v>52</c:v>
                </c:pt>
                <c:pt idx="19">
                  <c:v>56</c:v>
                </c:pt>
                <c:pt idx="20">
                  <c:v>60</c:v>
                </c:pt>
                <c:pt idx="21">
                  <c:v>64</c:v>
                </c:pt>
                <c:pt idx="22">
                  <c:v>68.5</c:v>
                </c:pt>
                <c:pt idx="23">
                  <c:v>73</c:v>
                </c:pt>
                <c:pt idx="24">
                  <c:v>77</c:v>
                </c:pt>
                <c:pt idx="25">
                  <c:v>81</c:v>
                </c:pt>
                <c:pt idx="26">
                  <c:v>85.5</c:v>
                </c:pt>
                <c:pt idx="27">
                  <c:v>90</c:v>
                </c:pt>
                <c:pt idx="28">
                  <c:v>95</c:v>
                </c:pt>
                <c:pt idx="29">
                  <c:v>100</c:v>
                </c:pt>
                <c:pt idx="30">
                  <c:v>104.5</c:v>
                </c:pt>
                <c:pt idx="31">
                  <c:v>109</c:v>
                </c:pt>
                <c:pt idx="32">
                  <c:v>114</c:v>
                </c:pt>
                <c:pt idx="33">
                  <c:v>119</c:v>
                </c:pt>
                <c:pt idx="34">
                  <c:v>124.5</c:v>
                </c:pt>
                <c:pt idx="35">
                  <c:v>130</c:v>
                </c:pt>
                <c:pt idx="36">
                  <c:v>135</c:v>
                </c:pt>
                <c:pt idx="37">
                  <c:v>140</c:v>
                </c:pt>
                <c:pt idx="38">
                  <c:v>145.5</c:v>
                </c:pt>
                <c:pt idx="39">
                  <c:v>151</c:v>
                </c:pt>
                <c:pt idx="40">
                  <c:v>156</c:v>
                </c:pt>
                <c:pt idx="41">
                  <c:v>161</c:v>
                </c:pt>
                <c:pt idx="42">
                  <c:v>167</c:v>
                </c:pt>
                <c:pt idx="43">
                  <c:v>173</c:v>
                </c:pt>
                <c:pt idx="44">
                  <c:v>178.5</c:v>
                </c:pt>
                <c:pt idx="45">
                  <c:v>184</c:v>
                </c:pt>
                <c:pt idx="46">
                  <c:v>189.5</c:v>
                </c:pt>
                <c:pt idx="47">
                  <c:v>195</c:v>
                </c:pt>
                <c:pt idx="48">
                  <c:v>201.27775376272251</c:v>
                </c:pt>
                <c:pt idx="49">
                  <c:v>207.55550752544502</c:v>
                </c:pt>
                <c:pt idx="50">
                  <c:v>213.53575274099106</c:v>
                </c:pt>
                <c:pt idx="51">
                  <c:v>219.51599795653709</c:v>
                </c:pt>
                <c:pt idx="52">
                  <c:v>225.49624317208313</c:v>
                </c:pt>
                <c:pt idx="53">
                  <c:v>231.47648838762916</c:v>
                </c:pt>
                <c:pt idx="54">
                  <c:v>237.45673360317519</c:v>
                </c:pt>
                <c:pt idx="55">
                  <c:v>243.43697881872123</c:v>
                </c:pt>
                <c:pt idx="56">
                  <c:v>249.41722403426726</c:v>
                </c:pt>
                <c:pt idx="57">
                  <c:v>255.3974692498133</c:v>
                </c:pt>
                <c:pt idx="58">
                  <c:v>261.3777144653593</c:v>
                </c:pt>
                <c:pt idx="59">
                  <c:v>267.35795968090537</c:v>
                </c:pt>
                <c:pt idx="60">
                  <c:v>274.4382048964514</c:v>
                </c:pt>
                <c:pt idx="61">
                  <c:v>281.51845011199742</c:v>
                </c:pt>
                <c:pt idx="62">
                  <c:v>288.59869532754345</c:v>
                </c:pt>
                <c:pt idx="63">
                  <c:v>295.67894054308948</c:v>
                </c:pt>
                <c:pt idx="64">
                  <c:v>302.75918575863551</c:v>
                </c:pt>
                <c:pt idx="65">
                  <c:v>309.83943097418154</c:v>
                </c:pt>
                <c:pt idx="66">
                  <c:v>316.91967618972757</c:v>
                </c:pt>
                <c:pt idx="67">
                  <c:v>323.9999214052736</c:v>
                </c:pt>
                <c:pt idx="68">
                  <c:v>331.08016662081963</c:v>
                </c:pt>
                <c:pt idx="69">
                  <c:v>338.16041183636577</c:v>
                </c:pt>
                <c:pt idx="70">
                  <c:v>345.73324949895863</c:v>
                </c:pt>
                <c:pt idx="71">
                  <c:v>353.30608716155149</c:v>
                </c:pt>
                <c:pt idx="72">
                  <c:v>360.87892482414435</c:v>
                </c:pt>
                <c:pt idx="73">
                  <c:v>368.45176248673721</c:v>
                </c:pt>
                <c:pt idx="74">
                  <c:v>376.02460014933007</c:v>
                </c:pt>
                <c:pt idx="75">
                  <c:v>383.59743781192293</c:v>
                </c:pt>
                <c:pt idx="76">
                  <c:v>391.17027547451579</c:v>
                </c:pt>
                <c:pt idx="77">
                  <c:v>398.74311313710865</c:v>
                </c:pt>
                <c:pt idx="78">
                  <c:v>406.31595079970151</c:v>
                </c:pt>
                <c:pt idx="79">
                  <c:v>413.88878846229414</c:v>
                </c:pt>
                <c:pt idx="80">
                  <c:v>422.14907454709788</c:v>
                </c:pt>
                <c:pt idx="81">
                  <c:v>430.40936063190162</c:v>
                </c:pt>
                <c:pt idx="82">
                  <c:v>438.66964671670536</c:v>
                </c:pt>
                <c:pt idx="83">
                  <c:v>446.9299328015091</c:v>
                </c:pt>
                <c:pt idx="84">
                  <c:v>455.19021888631283</c:v>
                </c:pt>
                <c:pt idx="85">
                  <c:v>463.45050497111657</c:v>
                </c:pt>
                <c:pt idx="86">
                  <c:v>471.71079105592031</c:v>
                </c:pt>
                <c:pt idx="87">
                  <c:v>479.97107714072405</c:v>
                </c:pt>
                <c:pt idx="88">
                  <c:v>488.23136322552779</c:v>
                </c:pt>
                <c:pt idx="89">
                  <c:v>496.49164931033135</c:v>
                </c:pt>
                <c:pt idx="90">
                  <c:v>505.09761465005698</c:v>
                </c:pt>
                <c:pt idx="91">
                  <c:v>513.70357998978261</c:v>
                </c:pt>
                <c:pt idx="92">
                  <c:v>522.59246669548463</c:v>
                </c:pt>
                <c:pt idx="93">
                  <c:v>531.48135340118665</c:v>
                </c:pt>
                <c:pt idx="94">
                  <c:v>540.37024010688867</c:v>
                </c:pt>
                <c:pt idx="95">
                  <c:v>549.25912681259069</c:v>
                </c:pt>
                <c:pt idx="96">
                  <c:v>558.14801351829271</c:v>
                </c:pt>
                <c:pt idx="97">
                  <c:v>567.03690022399473</c:v>
                </c:pt>
                <c:pt idx="98">
                  <c:v>575.92578692969676</c:v>
                </c:pt>
                <c:pt idx="99">
                  <c:v>584.814673635399</c:v>
                </c:pt>
                <c:pt idx="100">
                  <c:v>593.82495972020274</c:v>
                </c:pt>
                <c:pt idx="101">
                  <c:v>602.83524580500648</c:v>
                </c:pt>
                <c:pt idx="102">
                  <c:v>611.84553188981022</c:v>
                </c:pt>
                <c:pt idx="103">
                  <c:v>620.85581797461396</c:v>
                </c:pt>
                <c:pt idx="104">
                  <c:v>629.86610405941769</c:v>
                </c:pt>
                <c:pt idx="105">
                  <c:v>638.87639014422143</c:v>
                </c:pt>
                <c:pt idx="106">
                  <c:v>647.88667622902517</c:v>
                </c:pt>
                <c:pt idx="107">
                  <c:v>656.89696231382891</c:v>
                </c:pt>
                <c:pt idx="108">
                  <c:v>665.90724839863265</c:v>
                </c:pt>
                <c:pt idx="109">
                  <c:v>674.91753448343638</c:v>
                </c:pt>
                <c:pt idx="110">
                  <c:v>683.92782056824012</c:v>
                </c:pt>
                <c:pt idx="111">
                  <c:v>692.93810665304352</c:v>
                </c:pt>
                <c:pt idx="112">
                  <c:v>702.43193205485909</c:v>
                </c:pt>
                <c:pt idx="113">
                  <c:v>711.92575745667466</c:v>
                </c:pt>
                <c:pt idx="114">
                  <c:v>721.41958285849023</c:v>
                </c:pt>
                <c:pt idx="115">
                  <c:v>730.9134082603058</c:v>
                </c:pt>
                <c:pt idx="116">
                  <c:v>740.40723366212137</c:v>
                </c:pt>
                <c:pt idx="117">
                  <c:v>749.90105906393694</c:v>
                </c:pt>
                <c:pt idx="118">
                  <c:v>759.39488446575251</c:v>
                </c:pt>
                <c:pt idx="119">
                  <c:v>768.88870986756785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CAD-460C-8C3D-99B8744725F3}"/>
            </c:ext>
          </c:extLst>
        </c:ser>
        <c:ser>
          <c:idx val="9"/>
          <c:order val="9"/>
          <c:tx>
            <c:v>28 ft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'silo$lms  English Units'!$AJ$6:$AJ$125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numCache>
            </c:numRef>
          </c:xVal>
          <c:yVal>
            <c:numRef>
              <c:f>'silo$lms  English Units'!$BD$6:$BD$125</c:f>
              <c:numCache>
                <c:formatCode>0.0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14.5</c:v>
                </c:pt>
                <c:pt idx="7">
                  <c:v>17</c:v>
                </c:pt>
                <c:pt idx="8">
                  <c:v>20.5</c:v>
                </c:pt>
                <c:pt idx="9">
                  <c:v>24</c:v>
                </c:pt>
                <c:pt idx="10">
                  <c:v>27.5</c:v>
                </c:pt>
                <c:pt idx="11">
                  <c:v>31</c:v>
                </c:pt>
                <c:pt idx="12">
                  <c:v>35</c:v>
                </c:pt>
                <c:pt idx="13">
                  <c:v>39</c:v>
                </c:pt>
                <c:pt idx="14">
                  <c:v>43</c:v>
                </c:pt>
                <c:pt idx="15">
                  <c:v>47</c:v>
                </c:pt>
                <c:pt idx="16">
                  <c:v>51.5</c:v>
                </c:pt>
                <c:pt idx="17">
                  <c:v>56</c:v>
                </c:pt>
                <c:pt idx="18">
                  <c:v>60.5</c:v>
                </c:pt>
                <c:pt idx="19">
                  <c:v>65</c:v>
                </c:pt>
                <c:pt idx="20">
                  <c:v>69.5</c:v>
                </c:pt>
                <c:pt idx="21">
                  <c:v>74</c:v>
                </c:pt>
                <c:pt idx="22">
                  <c:v>79</c:v>
                </c:pt>
                <c:pt idx="23">
                  <c:v>84</c:v>
                </c:pt>
                <c:pt idx="24">
                  <c:v>89</c:v>
                </c:pt>
                <c:pt idx="25">
                  <c:v>94</c:v>
                </c:pt>
                <c:pt idx="26">
                  <c:v>99.5</c:v>
                </c:pt>
                <c:pt idx="27">
                  <c:v>105</c:v>
                </c:pt>
                <c:pt idx="28">
                  <c:v>110.5</c:v>
                </c:pt>
                <c:pt idx="29">
                  <c:v>116</c:v>
                </c:pt>
                <c:pt idx="30">
                  <c:v>121.5</c:v>
                </c:pt>
                <c:pt idx="31">
                  <c:v>127</c:v>
                </c:pt>
                <c:pt idx="32">
                  <c:v>132.5</c:v>
                </c:pt>
                <c:pt idx="33">
                  <c:v>138</c:v>
                </c:pt>
                <c:pt idx="34">
                  <c:v>144</c:v>
                </c:pt>
                <c:pt idx="35">
                  <c:v>150</c:v>
                </c:pt>
                <c:pt idx="36">
                  <c:v>156</c:v>
                </c:pt>
                <c:pt idx="37">
                  <c:v>162</c:v>
                </c:pt>
                <c:pt idx="38">
                  <c:v>168.5</c:v>
                </c:pt>
                <c:pt idx="39">
                  <c:v>175</c:v>
                </c:pt>
                <c:pt idx="40">
                  <c:v>181</c:v>
                </c:pt>
                <c:pt idx="41">
                  <c:v>187</c:v>
                </c:pt>
                <c:pt idx="42">
                  <c:v>193.5</c:v>
                </c:pt>
                <c:pt idx="43">
                  <c:v>200</c:v>
                </c:pt>
                <c:pt idx="44">
                  <c:v>206.5</c:v>
                </c:pt>
                <c:pt idx="45">
                  <c:v>213</c:v>
                </c:pt>
                <c:pt idx="46">
                  <c:v>220</c:v>
                </c:pt>
                <c:pt idx="47">
                  <c:v>227</c:v>
                </c:pt>
                <c:pt idx="48">
                  <c:v>233.77710535623061</c:v>
                </c:pt>
                <c:pt idx="49">
                  <c:v>240.55421071246118</c:v>
                </c:pt>
                <c:pt idx="50">
                  <c:v>247.70107674775022</c:v>
                </c:pt>
                <c:pt idx="51">
                  <c:v>254.84794278303926</c:v>
                </c:pt>
                <c:pt idx="52">
                  <c:v>261.99480881832829</c:v>
                </c:pt>
                <c:pt idx="53">
                  <c:v>269.1416748536173</c:v>
                </c:pt>
                <c:pt idx="54">
                  <c:v>276.28854088890631</c:v>
                </c:pt>
                <c:pt idx="55">
                  <c:v>283.43540692419532</c:v>
                </c:pt>
                <c:pt idx="56">
                  <c:v>290.58227295948433</c:v>
                </c:pt>
                <c:pt idx="57">
                  <c:v>297.72913899477334</c:v>
                </c:pt>
                <c:pt idx="58">
                  <c:v>304.87600503006234</c:v>
                </c:pt>
                <c:pt idx="59">
                  <c:v>312.02287106535152</c:v>
                </c:pt>
                <c:pt idx="60">
                  <c:v>320.26973710064055</c:v>
                </c:pt>
                <c:pt idx="61">
                  <c:v>328.51660313592959</c:v>
                </c:pt>
                <c:pt idx="62">
                  <c:v>336.76346917121862</c:v>
                </c:pt>
                <c:pt idx="63">
                  <c:v>345.01033520650765</c:v>
                </c:pt>
                <c:pt idx="64">
                  <c:v>353.25720124179668</c:v>
                </c:pt>
                <c:pt idx="65">
                  <c:v>361.50406727708571</c:v>
                </c:pt>
                <c:pt idx="66">
                  <c:v>369.75093331237474</c:v>
                </c:pt>
                <c:pt idx="67">
                  <c:v>377.99779934766377</c:v>
                </c:pt>
                <c:pt idx="68">
                  <c:v>386.2446653829528</c:v>
                </c:pt>
                <c:pt idx="69">
                  <c:v>394.49153141824183</c:v>
                </c:pt>
                <c:pt idx="70">
                  <c:v>403.33098597084137</c:v>
                </c:pt>
                <c:pt idx="71">
                  <c:v>412.1704405234409</c:v>
                </c:pt>
                <c:pt idx="72">
                  <c:v>421.00989507604044</c:v>
                </c:pt>
                <c:pt idx="73">
                  <c:v>429.84934962863997</c:v>
                </c:pt>
                <c:pt idx="74">
                  <c:v>438.6888041812395</c:v>
                </c:pt>
                <c:pt idx="75">
                  <c:v>447.52825873383904</c:v>
                </c:pt>
                <c:pt idx="76">
                  <c:v>456.36771328643857</c:v>
                </c:pt>
                <c:pt idx="77">
                  <c:v>465.20716783903811</c:v>
                </c:pt>
                <c:pt idx="78">
                  <c:v>474.04662239163764</c:v>
                </c:pt>
                <c:pt idx="79">
                  <c:v>482.88607694423706</c:v>
                </c:pt>
                <c:pt idx="80">
                  <c:v>492.5074206520743</c:v>
                </c:pt>
                <c:pt idx="81">
                  <c:v>502.12876435991154</c:v>
                </c:pt>
                <c:pt idx="82">
                  <c:v>511.75010806774878</c:v>
                </c:pt>
                <c:pt idx="83">
                  <c:v>521.37145177558602</c:v>
                </c:pt>
                <c:pt idx="84">
                  <c:v>530.99279548342327</c:v>
                </c:pt>
                <c:pt idx="85">
                  <c:v>540.61413919126051</c:v>
                </c:pt>
                <c:pt idx="86">
                  <c:v>550.23548289909775</c:v>
                </c:pt>
                <c:pt idx="87">
                  <c:v>559.85682660693499</c:v>
                </c:pt>
                <c:pt idx="88">
                  <c:v>569.47817031477223</c:v>
                </c:pt>
                <c:pt idx="89">
                  <c:v>579.09951402260936</c:v>
                </c:pt>
                <c:pt idx="90">
                  <c:v>588.89987686826225</c:v>
                </c:pt>
                <c:pt idx="91">
                  <c:v>598.70023971391515</c:v>
                </c:pt>
                <c:pt idx="92">
                  <c:v>609.08906747357253</c:v>
                </c:pt>
                <c:pt idx="93">
                  <c:v>619.4778952332299</c:v>
                </c:pt>
                <c:pt idx="94">
                  <c:v>629.86672299288728</c:v>
                </c:pt>
                <c:pt idx="95">
                  <c:v>640.25555075254465</c:v>
                </c:pt>
                <c:pt idx="96">
                  <c:v>650.64437851220202</c:v>
                </c:pt>
                <c:pt idx="97">
                  <c:v>661.0332062718594</c:v>
                </c:pt>
                <c:pt idx="98">
                  <c:v>671.42203403151677</c:v>
                </c:pt>
                <c:pt idx="99">
                  <c:v>681.81086179117381</c:v>
                </c:pt>
                <c:pt idx="100">
                  <c:v>692.18220549901105</c:v>
                </c:pt>
                <c:pt idx="101">
                  <c:v>702.55354920684829</c:v>
                </c:pt>
                <c:pt idx="102">
                  <c:v>712.92489291468553</c:v>
                </c:pt>
                <c:pt idx="103">
                  <c:v>723.29623662252277</c:v>
                </c:pt>
                <c:pt idx="104">
                  <c:v>733.66758033036001</c:v>
                </c:pt>
                <c:pt idx="105">
                  <c:v>744.03892403819725</c:v>
                </c:pt>
                <c:pt idx="106">
                  <c:v>754.41026774603449</c:v>
                </c:pt>
                <c:pt idx="107">
                  <c:v>764.78161145387173</c:v>
                </c:pt>
                <c:pt idx="108">
                  <c:v>775.15295516170897</c:v>
                </c:pt>
                <c:pt idx="109">
                  <c:v>785.52429886954621</c:v>
                </c:pt>
                <c:pt idx="110">
                  <c:v>795.89564257738346</c:v>
                </c:pt>
                <c:pt idx="111">
                  <c:v>806.26698628522024</c:v>
                </c:pt>
                <c:pt idx="112">
                  <c:v>816.9690975360553</c:v>
                </c:pt>
                <c:pt idx="113">
                  <c:v>827.67120878689036</c:v>
                </c:pt>
                <c:pt idx="114">
                  <c:v>838.37332003772542</c:v>
                </c:pt>
                <c:pt idx="115">
                  <c:v>849.07543128856048</c:v>
                </c:pt>
                <c:pt idx="116">
                  <c:v>859.77754253939554</c:v>
                </c:pt>
                <c:pt idx="117">
                  <c:v>870.4796537902306</c:v>
                </c:pt>
                <c:pt idx="118">
                  <c:v>881.18176504106566</c:v>
                </c:pt>
                <c:pt idx="119">
                  <c:v>891.88387629190083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CAD-460C-8C3D-99B8744725F3}"/>
            </c:ext>
          </c:extLst>
        </c:ser>
        <c:ser>
          <c:idx val="10"/>
          <c:order val="10"/>
          <c:tx>
            <c:v>30 ft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'silo$lms  English Units'!$AJ$6:$AJ$137</c:f>
              <c:numCache>
                <c:formatCode>General</c:formatCode>
                <c:ptCount val="1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</c:numCache>
            </c:numRef>
          </c:xVal>
          <c:yVal>
            <c:numRef>
              <c:f>'silo$lms  English Units'!$BF$6:$BF$137</c:f>
              <c:numCache>
                <c:formatCode>0.0</c:formatCode>
                <c:ptCount val="13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16.5</c:v>
                </c:pt>
                <c:pt idx="7">
                  <c:v>20</c:v>
                </c:pt>
                <c:pt idx="8">
                  <c:v>24</c:v>
                </c:pt>
                <c:pt idx="9">
                  <c:v>28</c:v>
                </c:pt>
                <c:pt idx="10">
                  <c:v>32</c:v>
                </c:pt>
                <c:pt idx="11">
                  <c:v>36</c:v>
                </c:pt>
                <c:pt idx="12">
                  <c:v>40.5</c:v>
                </c:pt>
                <c:pt idx="13">
                  <c:v>45</c:v>
                </c:pt>
                <c:pt idx="14">
                  <c:v>49.5</c:v>
                </c:pt>
                <c:pt idx="15">
                  <c:v>54</c:v>
                </c:pt>
                <c:pt idx="16">
                  <c:v>59</c:v>
                </c:pt>
                <c:pt idx="17">
                  <c:v>64</c:v>
                </c:pt>
                <c:pt idx="18">
                  <c:v>69</c:v>
                </c:pt>
                <c:pt idx="19">
                  <c:v>74</c:v>
                </c:pt>
                <c:pt idx="20">
                  <c:v>79.5</c:v>
                </c:pt>
                <c:pt idx="21">
                  <c:v>85</c:v>
                </c:pt>
                <c:pt idx="22">
                  <c:v>91</c:v>
                </c:pt>
                <c:pt idx="23">
                  <c:v>97</c:v>
                </c:pt>
                <c:pt idx="24">
                  <c:v>102</c:v>
                </c:pt>
                <c:pt idx="25">
                  <c:v>108</c:v>
                </c:pt>
                <c:pt idx="26">
                  <c:v>114</c:v>
                </c:pt>
                <c:pt idx="27">
                  <c:v>120</c:v>
                </c:pt>
                <c:pt idx="28">
                  <c:v>126.5</c:v>
                </c:pt>
                <c:pt idx="29">
                  <c:v>133</c:v>
                </c:pt>
                <c:pt idx="30">
                  <c:v>139.5</c:v>
                </c:pt>
                <c:pt idx="31">
                  <c:v>146</c:v>
                </c:pt>
                <c:pt idx="32">
                  <c:v>152.5</c:v>
                </c:pt>
                <c:pt idx="33">
                  <c:v>159</c:v>
                </c:pt>
                <c:pt idx="34">
                  <c:v>165.5</c:v>
                </c:pt>
                <c:pt idx="35">
                  <c:v>172</c:v>
                </c:pt>
                <c:pt idx="36">
                  <c:v>179</c:v>
                </c:pt>
                <c:pt idx="37">
                  <c:v>186</c:v>
                </c:pt>
                <c:pt idx="38">
                  <c:v>193</c:v>
                </c:pt>
                <c:pt idx="39">
                  <c:v>200</c:v>
                </c:pt>
                <c:pt idx="40">
                  <c:v>207.5</c:v>
                </c:pt>
                <c:pt idx="41">
                  <c:v>215</c:v>
                </c:pt>
                <c:pt idx="42">
                  <c:v>222.5</c:v>
                </c:pt>
                <c:pt idx="43">
                  <c:v>230</c:v>
                </c:pt>
                <c:pt idx="44">
                  <c:v>237.5</c:v>
                </c:pt>
                <c:pt idx="45">
                  <c:v>245</c:v>
                </c:pt>
                <c:pt idx="46">
                  <c:v>252.5</c:v>
                </c:pt>
                <c:pt idx="47">
                  <c:v>260</c:v>
                </c:pt>
                <c:pt idx="48">
                  <c:v>268</c:v>
                </c:pt>
                <c:pt idx="49">
                  <c:v>276</c:v>
                </c:pt>
                <c:pt idx="50">
                  <c:v>284.39999999999998</c:v>
                </c:pt>
                <c:pt idx="51">
                  <c:v>292.79999999999995</c:v>
                </c:pt>
                <c:pt idx="52">
                  <c:v>301.19999999999993</c:v>
                </c:pt>
                <c:pt idx="53">
                  <c:v>309.59999999999991</c:v>
                </c:pt>
                <c:pt idx="54">
                  <c:v>317.99999999999989</c:v>
                </c:pt>
                <c:pt idx="55">
                  <c:v>326.39999999999986</c:v>
                </c:pt>
                <c:pt idx="56">
                  <c:v>334.79999999999984</c:v>
                </c:pt>
                <c:pt idx="57">
                  <c:v>343.19999999999982</c:v>
                </c:pt>
                <c:pt idx="58">
                  <c:v>351.5999999999998</c:v>
                </c:pt>
                <c:pt idx="59">
                  <c:v>360</c:v>
                </c:pt>
                <c:pt idx="60">
                  <c:v>369.5</c:v>
                </c:pt>
                <c:pt idx="61">
                  <c:v>379</c:v>
                </c:pt>
                <c:pt idx="62">
                  <c:v>388.5</c:v>
                </c:pt>
                <c:pt idx="63">
                  <c:v>398</c:v>
                </c:pt>
                <c:pt idx="64">
                  <c:v>407.5</c:v>
                </c:pt>
                <c:pt idx="65">
                  <c:v>417</c:v>
                </c:pt>
                <c:pt idx="66">
                  <c:v>426.5</c:v>
                </c:pt>
                <c:pt idx="67">
                  <c:v>436</c:v>
                </c:pt>
                <c:pt idx="68">
                  <c:v>445.5</c:v>
                </c:pt>
                <c:pt idx="69">
                  <c:v>455</c:v>
                </c:pt>
                <c:pt idx="70">
                  <c:v>464.5</c:v>
                </c:pt>
                <c:pt idx="71">
                  <c:v>474</c:v>
                </c:pt>
                <c:pt idx="72">
                  <c:v>484.375</c:v>
                </c:pt>
                <c:pt idx="73">
                  <c:v>494.75</c:v>
                </c:pt>
                <c:pt idx="74">
                  <c:v>505.125</c:v>
                </c:pt>
                <c:pt idx="75">
                  <c:v>515.5</c:v>
                </c:pt>
                <c:pt idx="76">
                  <c:v>525.875</c:v>
                </c:pt>
                <c:pt idx="77">
                  <c:v>536.25</c:v>
                </c:pt>
                <c:pt idx="78">
                  <c:v>546.625</c:v>
                </c:pt>
                <c:pt idx="79">
                  <c:v>557</c:v>
                </c:pt>
                <c:pt idx="80">
                  <c:v>568.08333333333337</c:v>
                </c:pt>
                <c:pt idx="81">
                  <c:v>579.16666666666674</c:v>
                </c:pt>
                <c:pt idx="82">
                  <c:v>590.25000000000011</c:v>
                </c:pt>
                <c:pt idx="83">
                  <c:v>601.33333333333348</c:v>
                </c:pt>
                <c:pt idx="84">
                  <c:v>612.41666666666686</c:v>
                </c:pt>
                <c:pt idx="85">
                  <c:v>623.50000000000023</c:v>
                </c:pt>
                <c:pt idx="86">
                  <c:v>634.5833333333336</c:v>
                </c:pt>
                <c:pt idx="87">
                  <c:v>645.66666666666697</c:v>
                </c:pt>
                <c:pt idx="88">
                  <c:v>656.75000000000034</c:v>
                </c:pt>
                <c:pt idx="89">
                  <c:v>667.83333333333371</c:v>
                </c:pt>
                <c:pt idx="90">
                  <c:v>678.91666666666708</c:v>
                </c:pt>
                <c:pt idx="91">
                  <c:v>690</c:v>
                </c:pt>
                <c:pt idx="92">
                  <c:v>702</c:v>
                </c:pt>
                <c:pt idx="93">
                  <c:v>714</c:v>
                </c:pt>
                <c:pt idx="94">
                  <c:v>726</c:v>
                </c:pt>
                <c:pt idx="95">
                  <c:v>738</c:v>
                </c:pt>
                <c:pt idx="96">
                  <c:v>750</c:v>
                </c:pt>
                <c:pt idx="97">
                  <c:v>762</c:v>
                </c:pt>
                <c:pt idx="98">
                  <c:v>774</c:v>
                </c:pt>
                <c:pt idx="99">
                  <c:v>786</c:v>
                </c:pt>
                <c:pt idx="100">
                  <c:v>797.83333333333337</c:v>
                </c:pt>
                <c:pt idx="101">
                  <c:v>809.66666666666674</c:v>
                </c:pt>
                <c:pt idx="102">
                  <c:v>821.50000000000011</c:v>
                </c:pt>
                <c:pt idx="103">
                  <c:v>833.33333333333348</c:v>
                </c:pt>
                <c:pt idx="104">
                  <c:v>845.16666666666686</c:v>
                </c:pt>
                <c:pt idx="105">
                  <c:v>857.00000000000023</c:v>
                </c:pt>
                <c:pt idx="106">
                  <c:v>868.8333333333336</c:v>
                </c:pt>
                <c:pt idx="107">
                  <c:v>880.66666666666697</c:v>
                </c:pt>
                <c:pt idx="108">
                  <c:v>892.50000000000034</c:v>
                </c:pt>
                <c:pt idx="109">
                  <c:v>904.33333333333371</c:v>
                </c:pt>
                <c:pt idx="110">
                  <c:v>916.16666666666708</c:v>
                </c:pt>
                <c:pt idx="111">
                  <c:v>928</c:v>
                </c:pt>
                <c:pt idx="112">
                  <c:v>940</c:v>
                </c:pt>
                <c:pt idx="113">
                  <c:v>952</c:v>
                </c:pt>
                <c:pt idx="114">
                  <c:v>964</c:v>
                </c:pt>
                <c:pt idx="115">
                  <c:v>976</c:v>
                </c:pt>
                <c:pt idx="116">
                  <c:v>988</c:v>
                </c:pt>
                <c:pt idx="117">
                  <c:v>1000</c:v>
                </c:pt>
                <c:pt idx="118">
                  <c:v>1012</c:v>
                </c:pt>
                <c:pt idx="119">
                  <c:v>1024</c:v>
                </c:pt>
                <c:pt idx="120">
                  <c:v>1033.8333333333333</c:v>
                </c:pt>
                <c:pt idx="121">
                  <c:v>1043.6666666666665</c:v>
                </c:pt>
                <c:pt idx="122">
                  <c:v>1053.4999999999998</c:v>
                </c:pt>
                <c:pt idx="123">
                  <c:v>1063.333333333333</c:v>
                </c:pt>
                <c:pt idx="124">
                  <c:v>1073.1666666666663</c:v>
                </c:pt>
                <c:pt idx="125">
                  <c:v>1082.9999999999995</c:v>
                </c:pt>
                <c:pt idx="126">
                  <c:v>1092.8333333333328</c:v>
                </c:pt>
                <c:pt idx="127">
                  <c:v>1102.6666666666661</c:v>
                </c:pt>
                <c:pt idx="128">
                  <c:v>1112.4999999999993</c:v>
                </c:pt>
                <c:pt idx="129">
                  <c:v>1122.3333333333326</c:v>
                </c:pt>
                <c:pt idx="130">
                  <c:v>1132.1666666666658</c:v>
                </c:pt>
                <c:pt idx="131">
                  <c:v>1142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CAD-460C-8C3D-99B8744725F3}"/>
            </c:ext>
          </c:extLst>
        </c:ser>
        <c:ser>
          <c:idx val="11"/>
          <c:order val="11"/>
          <c:tx>
            <c:v>12 ft EX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Units'!$AJ$56:$AJ$59</c:f>
              <c:numCache>
                <c:formatCode>General</c:formatCode>
                <c:ptCount val="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</c:numCache>
            </c:numRef>
          </c:xVal>
          <c:yVal>
            <c:numRef>
              <c:f>'silo$lms  English Units'!$AL$56:$AL$59</c:f>
              <c:numCache>
                <c:formatCode>0.0</c:formatCode>
                <c:ptCount val="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CAD-460C-8C3D-99B8744725F3}"/>
            </c:ext>
          </c:extLst>
        </c:ser>
        <c:ser>
          <c:idx val="12"/>
          <c:order val="12"/>
          <c:tx>
            <c:v>16 ft EX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Units'!$AJ$76:$AJ$77</c:f>
              <c:numCache>
                <c:formatCode>General</c:formatCode>
                <c:ptCount val="2"/>
                <c:pt idx="0">
                  <c:v>71</c:v>
                </c:pt>
                <c:pt idx="1">
                  <c:v>72</c:v>
                </c:pt>
              </c:numCache>
            </c:numRef>
          </c:xVal>
          <c:yVal>
            <c:numRef>
              <c:f>'silo$lms  English Units'!$AP$76:$AP$77</c:f>
              <c:numCache>
                <c:formatCode>General</c:formatCode>
                <c:ptCount val="2"/>
                <c:pt idx="0">
                  <c:v>127.7</c:v>
                </c:pt>
                <c:pt idx="1">
                  <c:v>130.4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CAD-460C-8C3D-99B8744725F3}"/>
            </c:ext>
          </c:extLst>
        </c:ser>
        <c:ser>
          <c:idx val="13"/>
          <c:order val="13"/>
          <c:tx>
            <c:v>18 ft EX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Units'!$AJ$76:$AJ$86</c:f>
              <c:numCache>
                <c:formatCode>General</c:formatCode>
                <c:ptCount val="11"/>
                <c:pt idx="0">
                  <c:v>71</c:v>
                </c:pt>
                <c:pt idx="1">
                  <c:v>72</c:v>
                </c:pt>
                <c:pt idx="2">
                  <c:v>73</c:v>
                </c:pt>
                <c:pt idx="3">
                  <c:v>74</c:v>
                </c:pt>
                <c:pt idx="4">
                  <c:v>75</c:v>
                </c:pt>
                <c:pt idx="5">
                  <c:v>76</c:v>
                </c:pt>
                <c:pt idx="6">
                  <c:v>77</c:v>
                </c:pt>
                <c:pt idx="7">
                  <c:v>78</c:v>
                </c:pt>
                <c:pt idx="8">
                  <c:v>79</c:v>
                </c:pt>
                <c:pt idx="9">
                  <c:v>80</c:v>
                </c:pt>
                <c:pt idx="10">
                  <c:v>81</c:v>
                </c:pt>
              </c:numCache>
            </c:numRef>
          </c:xVal>
          <c:yVal>
            <c:numRef>
              <c:f>'silo$lms  English Units'!$AR$76:$AR$86</c:f>
              <c:numCache>
                <c:formatCode>0.0</c:formatCode>
                <c:ptCount val="11"/>
                <c:pt idx="0">
                  <c:v>158</c:v>
                </c:pt>
                <c:pt idx="1">
                  <c:v>161</c:v>
                </c:pt>
                <c:pt idx="2">
                  <c:v>164</c:v>
                </c:pt>
                <c:pt idx="3">
                  <c:v>167</c:v>
                </c:pt>
                <c:pt idx="4">
                  <c:v>170</c:v>
                </c:pt>
                <c:pt idx="5">
                  <c:v>173</c:v>
                </c:pt>
                <c:pt idx="6">
                  <c:v>176</c:v>
                </c:pt>
                <c:pt idx="7">
                  <c:v>179</c:v>
                </c:pt>
                <c:pt idx="8">
                  <c:v>182</c:v>
                </c:pt>
                <c:pt idx="9">
                  <c:v>185</c:v>
                </c:pt>
                <c:pt idx="10">
                  <c:v>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CAD-460C-8C3D-99B8744725F3}"/>
            </c:ext>
          </c:extLst>
        </c:ser>
        <c:ser>
          <c:idx val="14"/>
          <c:order val="14"/>
          <c:tx>
            <c:v>22 ft EX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Units'!$AJ$96:$AJ$104</c:f>
              <c:numCache>
                <c:formatCode>General</c:formatCode>
                <c:ptCount val="9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</c:numCache>
            </c:numRef>
          </c:xVal>
          <c:yVal>
            <c:numRef>
              <c:f>'silo$lms  English Units'!$AV$96:$AV$104</c:f>
              <c:numCache>
                <c:formatCode>General</c:formatCode>
                <c:ptCount val="9"/>
                <c:pt idx="0">
                  <c:v>356.2</c:v>
                </c:pt>
                <c:pt idx="1">
                  <c:v>361.4</c:v>
                </c:pt>
                <c:pt idx="2">
                  <c:v>366.59999999999997</c:v>
                </c:pt>
                <c:pt idx="3">
                  <c:v>371.79999999999995</c:v>
                </c:pt>
                <c:pt idx="4">
                  <c:v>376.99999999999994</c:v>
                </c:pt>
                <c:pt idx="5">
                  <c:v>382.19999999999993</c:v>
                </c:pt>
                <c:pt idx="6">
                  <c:v>387.39999999999992</c:v>
                </c:pt>
                <c:pt idx="7">
                  <c:v>392.59999999999991</c:v>
                </c:pt>
                <c:pt idx="8">
                  <c:v>397.7999999999999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CAD-460C-8C3D-99B8744725F3}"/>
            </c:ext>
          </c:extLst>
        </c:ser>
        <c:ser>
          <c:idx val="15"/>
          <c:order val="15"/>
          <c:tx>
            <c:v>28 ft EX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Units'!$AJ$126:$AJ$131</c:f>
              <c:numCache>
                <c:formatCode>General</c:formatCode>
                <c:ptCount val="6"/>
                <c:pt idx="0">
                  <c:v>121</c:v>
                </c:pt>
                <c:pt idx="1">
                  <c:v>122</c:v>
                </c:pt>
                <c:pt idx="2">
                  <c:v>123</c:v>
                </c:pt>
                <c:pt idx="3">
                  <c:v>124</c:v>
                </c:pt>
                <c:pt idx="4">
                  <c:v>125</c:v>
                </c:pt>
                <c:pt idx="5">
                  <c:v>126</c:v>
                </c:pt>
              </c:numCache>
            </c:numRef>
          </c:xVal>
          <c:yVal>
            <c:numRef>
              <c:f>'silo$lms  English Units'!$BD$126:$BD$131</c:f>
              <c:numCache>
                <c:formatCode>0.0</c:formatCode>
                <c:ptCount val="6"/>
                <c:pt idx="0">
                  <c:v>902.51983403413624</c:v>
                </c:pt>
                <c:pt idx="1">
                  <c:v>913.15579177637164</c:v>
                </c:pt>
                <c:pt idx="2">
                  <c:v>923.79174951860705</c:v>
                </c:pt>
                <c:pt idx="3">
                  <c:v>934.42770726084245</c:v>
                </c:pt>
                <c:pt idx="4">
                  <c:v>945.06366500307786</c:v>
                </c:pt>
                <c:pt idx="5">
                  <c:v>955.69962274531326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CAD-460C-8C3D-99B8744725F3}"/>
            </c:ext>
          </c:extLst>
        </c:ser>
        <c:ser>
          <c:idx val="16"/>
          <c:order val="16"/>
          <c:tx>
            <c:v>30 ft EX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Units'!$AJ$138:$AJ$140</c:f>
              <c:numCache>
                <c:formatCode>General</c:formatCode>
                <c:ptCount val="3"/>
                <c:pt idx="0">
                  <c:v>133</c:v>
                </c:pt>
                <c:pt idx="1">
                  <c:v>134</c:v>
                </c:pt>
                <c:pt idx="2">
                  <c:v>135</c:v>
                </c:pt>
              </c:numCache>
            </c:numRef>
          </c:xVal>
          <c:yVal>
            <c:numRef>
              <c:f>'silo$lms  English Units'!$BF$138:$BF$140</c:f>
              <c:numCache>
                <c:formatCode>0.0</c:formatCode>
                <c:ptCount val="3"/>
                <c:pt idx="0">
                  <c:v>1151.8333333333333</c:v>
                </c:pt>
                <c:pt idx="1">
                  <c:v>1161.6666666666665</c:v>
                </c:pt>
                <c:pt idx="2">
                  <c:v>1171.4999999999998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CAD-460C-8C3D-99B8744725F3}"/>
            </c:ext>
          </c:extLst>
        </c:ser>
        <c:ser>
          <c:idx val="17"/>
          <c:order val="17"/>
          <c:tx>
            <c:v>14 ft EX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'silo$lms  English Units'!$AJ$66:$AJ$68</c:f>
              <c:numCache>
                <c:formatCode>General</c:formatCode>
                <c:ptCount val="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</c:numCache>
            </c:numRef>
          </c:xVal>
          <c:yVal>
            <c:numRef>
              <c:f>'silo$lms  English Units'!$AN$66:$AN$68</c:f>
              <c:numCache>
                <c:formatCode>General</c:formatCode>
                <c:ptCount val="3"/>
                <c:pt idx="0">
                  <c:v>78.7</c:v>
                </c:pt>
                <c:pt idx="1">
                  <c:v>80.400000000000006</c:v>
                </c:pt>
                <c:pt idx="2">
                  <c:v>82.100000000000009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CAD-460C-8C3D-99B874472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624399"/>
        <c:axId val="1951748511"/>
      </c:scatterChart>
      <c:valAx>
        <c:axId val="1937624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48511"/>
        <c:crosses val="autoZero"/>
        <c:crossBetween val="midCat"/>
      </c:valAx>
      <c:valAx>
        <c:axId val="195174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Capacity (T DM)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624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792923480718758"/>
          <c:y val="0.21825262881197338"/>
          <c:w val="7.4378457500504744E-2"/>
          <c:h val="0.72019329357039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67236</xdr:colOff>
      <xdr:row>103</xdr:row>
      <xdr:rowOff>7471</xdr:rowOff>
    </xdr:from>
    <xdr:to>
      <xdr:col>85</xdr:col>
      <xdr:colOff>261471</xdr:colOff>
      <xdr:row>138</xdr:row>
      <xdr:rowOff>134471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CE10FA-61D6-47A1-EB18-135B6BC9D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jholmes@wisc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jholmes@wis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>
    <pageSetUpPr fitToPage="1"/>
  </sheetPr>
  <dimension ref="A1:BG159"/>
  <sheetViews>
    <sheetView showGridLines="0" tabSelected="1" zoomScale="102" zoomScaleNormal="102" zoomScaleSheetLayoutView="100" workbookViewId="0">
      <selection activeCell="A2" sqref="A2"/>
    </sheetView>
  </sheetViews>
  <sheetFormatPr defaultColWidth="5.6640625" defaultRowHeight="12" x14ac:dyDescent="0.2"/>
  <cols>
    <col min="1" max="1" width="54.21875" customWidth="1"/>
    <col min="2" max="2" width="6.44140625" customWidth="1"/>
    <col min="3" max="3" width="33.109375" customWidth="1"/>
    <col min="4" max="4" width="11.21875" customWidth="1"/>
    <col min="5" max="20" width="5.88671875" customWidth="1"/>
    <col min="21" max="21" width="2.44140625" customWidth="1"/>
    <col min="23" max="23" width="2.77734375" customWidth="1"/>
    <col min="25" max="25" width="7.109375" customWidth="1"/>
    <col min="27" max="27" width="3.44140625" customWidth="1"/>
    <col min="28" max="28" width="19.88671875" customWidth="1"/>
    <col min="29" max="29" width="12.5546875" customWidth="1"/>
    <col min="31" max="31" width="1.6640625" customWidth="1"/>
    <col min="32" max="32" width="15" customWidth="1"/>
    <col min="33" max="33" width="9" customWidth="1"/>
    <col min="36" max="36" width="5.6640625" style="5"/>
    <col min="37" max="37" width="2.6640625" style="5" customWidth="1"/>
    <col min="38" max="38" width="8.77734375" style="6" customWidth="1"/>
    <col min="39" max="39" width="2.5546875" style="5" customWidth="1"/>
    <col min="40" max="40" width="8.6640625" style="6" customWidth="1"/>
    <col min="41" max="41" width="2" style="5" customWidth="1"/>
    <col min="42" max="42" width="10.5546875" style="6" customWidth="1"/>
    <col min="43" max="43" width="1.88671875" style="5" customWidth="1"/>
    <col min="44" max="44" width="11.5546875" style="6" customWidth="1"/>
    <col min="45" max="45" width="1.5546875" style="5" customWidth="1"/>
    <col min="46" max="46" width="11.21875" style="6" customWidth="1"/>
    <col min="47" max="47" width="1.6640625" style="5" customWidth="1"/>
    <col min="48" max="48" width="10" style="6" customWidth="1"/>
    <col min="49" max="49" width="2.21875" style="5" customWidth="1"/>
    <col min="50" max="50" width="8.88671875" style="6" customWidth="1"/>
    <col min="51" max="51" width="3.77734375" style="6" customWidth="1"/>
    <col min="52" max="52" width="8.5546875" style="6" customWidth="1"/>
    <col min="53" max="53" width="2.5546875" style="5" customWidth="1"/>
    <col min="54" max="54" width="8.5546875" style="6" customWidth="1"/>
    <col min="55" max="55" width="1.5546875" style="5" customWidth="1"/>
    <col min="56" max="56" width="10.77734375" style="6" customWidth="1"/>
    <col min="57" max="57" width="2.44140625" style="5" customWidth="1"/>
    <col min="58" max="58" width="10" customWidth="1"/>
    <col min="59" max="59" width="1.5546875" customWidth="1"/>
  </cols>
  <sheetData>
    <row r="1" spans="1:59" ht="35.4" x14ac:dyDescent="0.5">
      <c r="A1" s="44" t="s">
        <v>53</v>
      </c>
      <c r="C1" s="23"/>
      <c r="H1" s="11" t="s">
        <v>11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I1" s="42" t="s">
        <v>40</v>
      </c>
      <c r="AJ1" s="13"/>
      <c r="AK1" s="13"/>
      <c r="AL1" s="14"/>
      <c r="AM1" s="13"/>
      <c r="AN1" s="14"/>
      <c r="AO1" s="13"/>
      <c r="AP1" s="14"/>
      <c r="AQ1" s="13"/>
      <c r="AR1" s="14"/>
      <c r="AS1" s="13"/>
      <c r="AT1" s="14"/>
      <c r="AU1" s="13"/>
      <c r="AV1" s="14"/>
      <c r="AW1" s="13"/>
      <c r="AX1" s="14"/>
      <c r="AY1" s="14"/>
      <c r="AZ1" s="14"/>
      <c r="BA1" s="14"/>
      <c r="BB1" s="13"/>
      <c r="BC1" s="14"/>
      <c r="BD1" s="13"/>
      <c r="BE1" s="14"/>
      <c r="BF1" s="13"/>
      <c r="BG1" s="12"/>
    </row>
    <row r="2" spans="1:59" ht="15.6" x14ac:dyDescent="0.3">
      <c r="A2" s="18"/>
      <c r="H2" s="35" t="s">
        <v>43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50"/>
      <c r="AI2" s="12"/>
      <c r="AJ2" s="13"/>
      <c r="AK2" s="13"/>
      <c r="AL2" s="14" t="s">
        <v>36</v>
      </c>
      <c r="AM2" s="13"/>
      <c r="AN2" s="14"/>
      <c r="AO2" s="13"/>
      <c r="AP2" s="14"/>
      <c r="AQ2" s="13"/>
      <c r="AR2" s="14"/>
      <c r="AS2" s="13"/>
      <c r="AT2" s="14"/>
      <c r="AU2" s="13"/>
      <c r="AV2" s="14"/>
      <c r="AW2" s="13"/>
      <c r="AX2" s="14"/>
      <c r="AY2" s="14"/>
      <c r="AZ2" s="14"/>
      <c r="BA2" s="14"/>
      <c r="BB2" s="13"/>
      <c r="BC2" s="14"/>
      <c r="BD2" s="13"/>
      <c r="BE2" s="14"/>
      <c r="BF2" s="13"/>
      <c r="BG2" s="12"/>
    </row>
    <row r="3" spans="1:59" x14ac:dyDescent="0.2">
      <c r="H3" s="10" t="s">
        <v>39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51"/>
      <c r="AI3" s="12"/>
      <c r="AJ3" s="43" t="s">
        <v>41</v>
      </c>
      <c r="AK3" s="13"/>
      <c r="AL3" s="6">
        <f>(3.1415926/4)*(AL$5)^2</f>
        <v>113.0973336</v>
      </c>
      <c r="AM3" s="13"/>
      <c r="AN3" s="6">
        <f>(3.1415926/4)*(AN$5)^2</f>
        <v>153.93803740000001</v>
      </c>
      <c r="AO3" s="13"/>
      <c r="AP3" s="6">
        <f>(3.1415926/4)*(AP$5)^2</f>
        <v>201.0619264</v>
      </c>
      <c r="AQ3" s="13"/>
      <c r="AR3" s="6">
        <f>(3.1415926/4)*(AR$5)^2</f>
        <v>254.46900060000002</v>
      </c>
      <c r="AS3" s="13"/>
      <c r="AT3" s="6">
        <f>(3.1415926/4)*(AT$5)^2</f>
        <v>314.15926000000002</v>
      </c>
      <c r="AU3" s="13"/>
      <c r="AV3" s="6">
        <f>(3.1415926/4)*(AV$5)^2</f>
        <v>380.13270460000001</v>
      </c>
      <c r="AW3" s="13"/>
      <c r="AX3" s="14">
        <v>452.39</v>
      </c>
      <c r="AY3" s="14"/>
      <c r="AZ3" s="14">
        <v>490.87</v>
      </c>
      <c r="BA3" s="14"/>
      <c r="BB3" s="14">
        <v>530.92999999999995</v>
      </c>
      <c r="BC3" s="13"/>
      <c r="BD3" s="14">
        <v>615.75</v>
      </c>
      <c r="BE3" s="13"/>
      <c r="BF3" s="14">
        <v>706.86</v>
      </c>
      <c r="BG3" s="13"/>
    </row>
    <row r="4" spans="1:59" ht="15" x14ac:dyDescent="0.25">
      <c r="G4" s="19"/>
      <c r="H4" s="10" t="s">
        <v>63</v>
      </c>
      <c r="I4" s="9"/>
      <c r="J4" s="9"/>
      <c r="K4" s="35"/>
      <c r="L4" s="9"/>
      <c r="M4" s="9"/>
      <c r="N4" s="9"/>
      <c r="O4" s="9"/>
      <c r="P4" s="52"/>
      <c r="Q4" s="53"/>
      <c r="R4" s="5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1"/>
      <c r="AI4" s="12"/>
      <c r="AJ4" s="15" t="s">
        <v>33</v>
      </c>
      <c r="AK4" s="13"/>
      <c r="AL4" s="14"/>
      <c r="AM4" s="13"/>
      <c r="AN4" s="14"/>
      <c r="AO4" s="13"/>
      <c r="AP4" s="16"/>
      <c r="AQ4" s="15" t="s">
        <v>2</v>
      </c>
      <c r="AR4" s="16"/>
      <c r="AS4" s="13"/>
      <c r="AT4" s="14"/>
      <c r="AU4" s="13"/>
      <c r="AV4" s="14"/>
      <c r="AW4" s="13"/>
      <c r="AX4" s="14"/>
      <c r="AY4" s="14"/>
      <c r="AZ4" s="14"/>
      <c r="BA4" s="14"/>
      <c r="BB4" s="13"/>
      <c r="BC4" s="14"/>
      <c r="BD4" s="13"/>
      <c r="BE4" s="14"/>
      <c r="BF4" s="13"/>
      <c r="BG4" s="12"/>
    </row>
    <row r="5" spans="1:59" ht="18" x14ac:dyDescent="0.35">
      <c r="B5" s="21" t="s">
        <v>7</v>
      </c>
      <c r="C5" s="38" t="s">
        <v>1</v>
      </c>
      <c r="D5" s="4"/>
      <c r="E5" s="1"/>
      <c r="F5" s="1"/>
      <c r="H5" s="10" t="s">
        <v>29</v>
      </c>
      <c r="I5" s="9"/>
      <c r="J5" s="9"/>
      <c r="K5" s="35"/>
      <c r="L5" s="52"/>
      <c r="M5" s="54"/>
      <c r="N5" s="52"/>
      <c r="O5" s="55"/>
      <c r="P5" s="52"/>
      <c r="Q5" s="54"/>
      <c r="R5" s="52"/>
      <c r="S5" s="54"/>
      <c r="T5" s="52"/>
      <c r="U5" s="54"/>
      <c r="V5" s="52"/>
      <c r="W5" s="54"/>
      <c r="X5" s="52"/>
      <c r="Y5" s="52"/>
      <c r="Z5" s="52"/>
      <c r="AA5" s="54"/>
      <c r="AB5" s="52"/>
      <c r="AC5" s="54"/>
      <c r="AD5" s="52"/>
      <c r="AE5" s="54"/>
      <c r="AF5" s="9"/>
      <c r="AI5" s="12"/>
      <c r="AJ5" s="13"/>
      <c r="AK5" s="13"/>
      <c r="AL5" s="16">
        <v>12</v>
      </c>
      <c r="AM5" s="13" t="s">
        <v>4</v>
      </c>
      <c r="AN5" s="16">
        <v>14</v>
      </c>
      <c r="AO5" s="17" t="s">
        <v>4</v>
      </c>
      <c r="AP5" s="16">
        <v>16</v>
      </c>
      <c r="AQ5" s="13" t="s">
        <v>4</v>
      </c>
      <c r="AR5" s="16">
        <v>18</v>
      </c>
      <c r="AS5" s="13" t="s">
        <v>4</v>
      </c>
      <c r="AT5" s="16">
        <v>20</v>
      </c>
      <c r="AU5" s="13" t="s">
        <v>4</v>
      </c>
      <c r="AV5" s="16">
        <v>22</v>
      </c>
      <c r="AW5" s="13" t="s">
        <v>4</v>
      </c>
      <c r="AX5" s="16">
        <v>24</v>
      </c>
      <c r="AY5" s="14"/>
      <c r="AZ5" s="16">
        <v>25</v>
      </c>
      <c r="BA5" s="14"/>
      <c r="BB5" s="16">
        <v>26</v>
      </c>
      <c r="BC5" s="13" t="s">
        <v>4</v>
      </c>
      <c r="BD5" s="16">
        <v>28</v>
      </c>
      <c r="BE5" s="13" t="s">
        <v>4</v>
      </c>
      <c r="BF5" s="16">
        <v>30</v>
      </c>
      <c r="BG5" s="13" t="s">
        <v>4</v>
      </c>
    </row>
    <row r="6" spans="1:59" ht="13.2" x14ac:dyDescent="0.25">
      <c r="B6" s="21" t="s">
        <v>8</v>
      </c>
      <c r="C6" s="3">
        <f ca="1">TODAY()</f>
        <v>45407</v>
      </c>
      <c r="D6" s="4"/>
      <c r="E6" s="1"/>
      <c r="F6" s="1"/>
      <c r="H6" s="10" t="s">
        <v>35</v>
      </c>
      <c r="I6" s="9"/>
      <c r="J6" s="9"/>
      <c r="K6" s="3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I6" s="12"/>
      <c r="AJ6" s="13">
        <v>0</v>
      </c>
      <c r="AK6" s="49" t="s">
        <v>0</v>
      </c>
      <c r="AL6" s="14">
        <v>0</v>
      </c>
      <c r="AM6" s="49" t="s">
        <v>0</v>
      </c>
      <c r="AN6" s="14">
        <v>0</v>
      </c>
      <c r="AO6" s="49" t="s">
        <v>0</v>
      </c>
      <c r="AP6" s="14">
        <v>0</v>
      </c>
      <c r="AQ6" s="49" t="s">
        <v>0</v>
      </c>
      <c r="AR6" s="14">
        <v>0</v>
      </c>
      <c r="AS6" s="49" t="s">
        <v>0</v>
      </c>
      <c r="AT6" s="14">
        <v>0</v>
      </c>
      <c r="AU6" s="49" t="s">
        <v>0</v>
      </c>
      <c r="AV6" s="14">
        <v>0</v>
      </c>
      <c r="AW6" s="49" t="s">
        <v>0</v>
      </c>
      <c r="AX6" s="14">
        <v>0</v>
      </c>
      <c r="AY6" s="49" t="s">
        <v>0</v>
      </c>
      <c r="AZ6" s="14">
        <v>0</v>
      </c>
      <c r="BA6" s="49" t="s">
        <v>0</v>
      </c>
      <c r="BB6" s="14">
        <v>0</v>
      </c>
      <c r="BC6" s="49" t="s">
        <v>0</v>
      </c>
      <c r="BD6" s="14">
        <v>0</v>
      </c>
      <c r="BE6" s="13"/>
      <c r="BF6" s="14">
        <v>0</v>
      </c>
      <c r="BG6" s="49" t="s">
        <v>0</v>
      </c>
    </row>
    <row r="7" spans="1:59" ht="15" x14ac:dyDescent="0.25">
      <c r="A7" s="46" t="s">
        <v>44</v>
      </c>
      <c r="B7" s="63"/>
      <c r="C7" s="65">
        <v>20</v>
      </c>
      <c r="D7" s="24" t="s">
        <v>3</v>
      </c>
      <c r="E7" s="47" t="str">
        <f>IF(C7=12," ",IF(C7=14," ",IF(C7=16," ",IF(C7=18," ",IF(C7=20," ",IF(C7=22," ",IF(C7=24," ",IF(C7=25," ",IF(C7=26," ",IF(C7=28," ",IF(C7=30," ","ERROR: Select A Different Diameter")))))))))))</f>
        <v xml:space="preserve"> </v>
      </c>
      <c r="AF7" s="4"/>
      <c r="AI7" s="12"/>
      <c r="AJ7" s="13">
        <v>1</v>
      </c>
      <c r="AK7" s="49" t="s">
        <v>0</v>
      </c>
      <c r="AL7" s="14">
        <v>0</v>
      </c>
      <c r="AM7" s="49" t="s">
        <v>0</v>
      </c>
      <c r="AN7" s="14">
        <v>0.5</v>
      </c>
      <c r="AO7" s="49" t="s">
        <v>0</v>
      </c>
      <c r="AP7" s="14">
        <v>0.5</v>
      </c>
      <c r="AQ7" s="49" t="s">
        <v>0</v>
      </c>
      <c r="AR7" s="14">
        <v>0.5</v>
      </c>
      <c r="AS7" s="49" t="s">
        <v>0</v>
      </c>
      <c r="AT7" s="14">
        <v>0.5</v>
      </c>
      <c r="AU7" s="49" t="s">
        <v>0</v>
      </c>
      <c r="AV7" s="14">
        <v>0.5</v>
      </c>
      <c r="AW7" s="49" t="s">
        <v>0</v>
      </c>
      <c r="AX7" s="14">
        <v>1</v>
      </c>
      <c r="AY7" s="49" t="s">
        <v>0</v>
      </c>
      <c r="AZ7" s="14">
        <v>1</v>
      </c>
      <c r="BA7" s="49" t="s">
        <v>0</v>
      </c>
      <c r="BB7" s="14">
        <v>1</v>
      </c>
      <c r="BC7" s="49" t="s">
        <v>0</v>
      </c>
      <c r="BD7" s="14">
        <v>1</v>
      </c>
      <c r="BE7" s="13"/>
      <c r="BF7" s="14">
        <v>1.5</v>
      </c>
      <c r="BG7" s="49" t="s">
        <v>0</v>
      </c>
    </row>
    <row r="8" spans="1:59" ht="15" x14ac:dyDescent="0.25">
      <c r="A8" s="46" t="s">
        <v>58</v>
      </c>
      <c r="B8" s="64"/>
      <c r="C8" s="65">
        <v>80</v>
      </c>
      <c r="D8" s="24" t="s">
        <v>3</v>
      </c>
      <c r="E8" s="57" t="str">
        <f>IF(C8&gt;135,"ERROR: Select a height less than 136 ft", " ")</f>
        <v xml:space="preserve"> </v>
      </c>
      <c r="M8" s="22"/>
      <c r="O8" s="22"/>
      <c r="Q8" s="22"/>
      <c r="S8" s="22"/>
      <c r="U8" s="22"/>
      <c r="W8" s="22"/>
      <c r="AA8" s="22"/>
      <c r="AC8" s="22"/>
      <c r="AE8" s="22"/>
      <c r="AF8" s="4"/>
      <c r="AI8" s="12"/>
      <c r="AJ8" s="13">
        <v>2</v>
      </c>
      <c r="AK8" s="49" t="s">
        <v>0</v>
      </c>
      <c r="AL8" s="14">
        <v>0</v>
      </c>
      <c r="AM8" s="49" t="s">
        <v>0</v>
      </c>
      <c r="AN8" s="14">
        <v>1</v>
      </c>
      <c r="AO8" s="49" t="s">
        <v>0</v>
      </c>
      <c r="AP8" s="14">
        <v>1</v>
      </c>
      <c r="AQ8" s="49" t="s">
        <v>0</v>
      </c>
      <c r="AR8" s="14">
        <v>1</v>
      </c>
      <c r="AS8" s="49" t="s">
        <v>0</v>
      </c>
      <c r="AT8" s="14">
        <v>1</v>
      </c>
      <c r="AU8" s="49" t="s">
        <v>0</v>
      </c>
      <c r="AV8" s="14">
        <v>1</v>
      </c>
      <c r="AW8" s="49" t="s">
        <v>0</v>
      </c>
      <c r="AX8" s="14">
        <v>2</v>
      </c>
      <c r="AY8" s="49" t="s">
        <v>0</v>
      </c>
      <c r="AZ8" s="14">
        <v>2</v>
      </c>
      <c r="BA8" s="49" t="s">
        <v>0</v>
      </c>
      <c r="BB8" s="14">
        <v>2</v>
      </c>
      <c r="BC8" s="49" t="s">
        <v>0</v>
      </c>
      <c r="BD8" s="14">
        <v>2</v>
      </c>
      <c r="BE8" s="49" t="s">
        <v>0</v>
      </c>
      <c r="BF8" s="14">
        <v>3</v>
      </c>
      <c r="BG8" s="49" t="s">
        <v>0</v>
      </c>
    </row>
    <row r="9" spans="1:59" ht="15" x14ac:dyDescent="0.25">
      <c r="A9" s="46" t="s">
        <v>65</v>
      </c>
      <c r="B9" s="64"/>
      <c r="C9" s="65">
        <v>14</v>
      </c>
      <c r="D9" s="24" t="s">
        <v>3</v>
      </c>
      <c r="E9" s="56" t="str">
        <f>IF(C9&gt;C8,"ERROR: Select an amount remaining less than full settled height"," ")</f>
        <v xml:space="preserve"> </v>
      </c>
      <c r="M9" s="22"/>
      <c r="O9" s="22"/>
      <c r="Q9" s="22"/>
      <c r="S9" s="22"/>
      <c r="U9" s="22"/>
      <c r="W9" s="22"/>
      <c r="AA9" s="22"/>
      <c r="AC9" s="22"/>
      <c r="AE9" s="22"/>
      <c r="AF9" s="4"/>
      <c r="AI9" s="12"/>
      <c r="AJ9" s="13">
        <f>AJ8+2</f>
        <v>4</v>
      </c>
      <c r="AK9" s="49" t="s">
        <v>0</v>
      </c>
      <c r="AL9" s="14">
        <v>1</v>
      </c>
      <c r="AM9" s="49" t="s">
        <v>0</v>
      </c>
      <c r="AN9" s="14">
        <v>2</v>
      </c>
      <c r="AO9" s="49" t="s">
        <v>0</v>
      </c>
      <c r="AP9" s="14">
        <v>2</v>
      </c>
      <c r="AQ9" s="49" t="s">
        <v>0</v>
      </c>
      <c r="AR9" s="14">
        <v>3</v>
      </c>
      <c r="AS9" s="49" t="s">
        <v>0</v>
      </c>
      <c r="AT9" s="14">
        <v>3</v>
      </c>
      <c r="AU9" s="49" t="s">
        <v>0</v>
      </c>
      <c r="AV9" s="14">
        <v>4</v>
      </c>
      <c r="AW9" s="49" t="s">
        <v>0</v>
      </c>
      <c r="AX9" s="14">
        <v>5</v>
      </c>
      <c r="AY9" s="49" t="s">
        <v>0</v>
      </c>
      <c r="AZ9" s="14">
        <v>5</v>
      </c>
      <c r="BA9" s="49" t="s">
        <v>0</v>
      </c>
      <c r="BB9" s="14">
        <v>6</v>
      </c>
      <c r="BC9" s="49" t="s">
        <v>0</v>
      </c>
      <c r="BD9" s="14">
        <v>6</v>
      </c>
      <c r="BE9" s="49" t="s">
        <v>0</v>
      </c>
      <c r="BF9" s="14">
        <v>7</v>
      </c>
      <c r="BG9" s="49" t="s">
        <v>0</v>
      </c>
    </row>
    <row r="10" spans="1:59" ht="13.2" x14ac:dyDescent="0.25">
      <c r="A10" s="46" t="s">
        <v>57</v>
      </c>
      <c r="B10" s="64"/>
      <c r="C10" s="66">
        <v>45</v>
      </c>
      <c r="D10" s="25" t="s">
        <v>6</v>
      </c>
      <c r="E10" s="26"/>
      <c r="F10" s="26"/>
      <c r="M10" s="22"/>
      <c r="O10" s="22"/>
      <c r="Q10" s="22"/>
      <c r="S10" s="22"/>
      <c r="U10" s="22"/>
      <c r="W10" s="22"/>
      <c r="AA10" s="22"/>
      <c r="AC10" s="22"/>
      <c r="AE10" s="22"/>
      <c r="AF10" s="4"/>
      <c r="AI10" s="12"/>
      <c r="AJ10" s="13">
        <v>5</v>
      </c>
      <c r="AK10" s="49" t="s">
        <v>0</v>
      </c>
      <c r="AL10" s="14">
        <v>1.5</v>
      </c>
      <c r="AM10" s="49" t="s">
        <v>0</v>
      </c>
      <c r="AN10" s="14">
        <v>2.5</v>
      </c>
      <c r="AO10" s="49" t="s">
        <v>0</v>
      </c>
      <c r="AP10" s="14">
        <v>3</v>
      </c>
      <c r="AQ10" s="49" t="s">
        <v>0</v>
      </c>
      <c r="AR10" s="14">
        <v>4</v>
      </c>
      <c r="AS10" s="49" t="s">
        <v>0</v>
      </c>
      <c r="AT10" s="14">
        <v>4.5</v>
      </c>
      <c r="AU10" s="49" t="s">
        <v>0</v>
      </c>
      <c r="AV10" s="14">
        <v>5.5</v>
      </c>
      <c r="AW10" s="49" t="s">
        <v>0</v>
      </c>
      <c r="AX10" s="14">
        <v>7</v>
      </c>
      <c r="AY10" s="49" t="s">
        <v>0</v>
      </c>
      <c r="AZ10" s="14">
        <v>7</v>
      </c>
      <c r="BA10" s="49" t="s">
        <v>0</v>
      </c>
      <c r="BB10" s="14">
        <v>8</v>
      </c>
      <c r="BC10" s="49" t="s">
        <v>0</v>
      </c>
      <c r="BD10" s="14">
        <v>9</v>
      </c>
      <c r="BE10" s="49" t="s">
        <v>0</v>
      </c>
      <c r="BF10" s="14">
        <v>10</v>
      </c>
      <c r="BG10" s="49" t="s">
        <v>0</v>
      </c>
    </row>
    <row r="11" spans="1:59" ht="13.2" x14ac:dyDescent="0.25">
      <c r="A11" s="46" t="s">
        <v>45</v>
      </c>
      <c r="B11" s="64"/>
      <c r="C11" s="67">
        <v>180</v>
      </c>
      <c r="D11" s="27" t="s">
        <v>14</v>
      </c>
      <c r="K11" s="22"/>
      <c r="M11" s="22"/>
      <c r="O11" s="22"/>
      <c r="Q11" s="22"/>
      <c r="S11" s="22"/>
      <c r="U11" s="22"/>
      <c r="W11" s="22"/>
      <c r="AA11" s="22"/>
      <c r="AC11" s="22"/>
      <c r="AE11" s="22"/>
      <c r="AF11" s="4"/>
      <c r="AI11" s="12"/>
      <c r="AJ11" s="13">
        <f>AJ9+2</f>
        <v>6</v>
      </c>
      <c r="AK11" s="49" t="s">
        <v>0</v>
      </c>
      <c r="AL11" s="14">
        <v>2</v>
      </c>
      <c r="AM11" s="49" t="s">
        <v>0</v>
      </c>
      <c r="AN11" s="14">
        <v>3</v>
      </c>
      <c r="AO11" s="49" t="s">
        <v>0</v>
      </c>
      <c r="AP11" s="14">
        <v>4</v>
      </c>
      <c r="AQ11" s="49" t="s">
        <v>0</v>
      </c>
      <c r="AR11" s="14">
        <v>5</v>
      </c>
      <c r="AS11" s="49" t="s">
        <v>0</v>
      </c>
      <c r="AT11" s="14">
        <v>6</v>
      </c>
      <c r="AU11" s="49" t="s">
        <v>0</v>
      </c>
      <c r="AV11" s="14">
        <v>7</v>
      </c>
      <c r="AW11" s="49" t="s">
        <v>0</v>
      </c>
      <c r="AX11" s="14">
        <v>9</v>
      </c>
      <c r="AY11" s="49" t="s">
        <v>0</v>
      </c>
      <c r="AZ11" s="14">
        <v>9</v>
      </c>
      <c r="BA11" s="49" t="s">
        <v>0</v>
      </c>
      <c r="BB11" s="14">
        <v>10</v>
      </c>
      <c r="BC11" s="49" t="s">
        <v>0</v>
      </c>
      <c r="BD11" s="14">
        <v>12</v>
      </c>
      <c r="BE11" s="49" t="s">
        <v>0</v>
      </c>
      <c r="BF11" s="14">
        <v>13</v>
      </c>
      <c r="BG11" s="49" t="s">
        <v>0</v>
      </c>
    </row>
    <row r="12" spans="1:59" x14ac:dyDescent="0.2">
      <c r="A12" s="28" t="s">
        <v>5</v>
      </c>
      <c r="B12" s="26"/>
      <c r="C12" s="29" t="s">
        <v>5</v>
      </c>
      <c r="D12" s="26"/>
      <c r="E12" s="26"/>
      <c r="F12" s="26"/>
      <c r="K12" s="22"/>
      <c r="M12" s="22"/>
      <c r="O12" s="22"/>
      <c r="Q12" s="22"/>
      <c r="S12" s="22"/>
      <c r="U12" s="22"/>
      <c r="W12" s="22"/>
      <c r="AA12" s="22"/>
      <c r="AC12" s="22"/>
      <c r="AE12" s="22"/>
      <c r="AF12" s="4"/>
      <c r="AI12" s="12"/>
      <c r="AJ12" s="13">
        <v>7</v>
      </c>
      <c r="AK12" s="49" t="s">
        <v>0</v>
      </c>
      <c r="AL12" s="14">
        <v>2.5</v>
      </c>
      <c r="AM12" s="49" t="s">
        <v>0</v>
      </c>
      <c r="AN12" s="14">
        <v>3.5</v>
      </c>
      <c r="AO12" s="49" t="s">
        <v>0</v>
      </c>
      <c r="AP12" s="14">
        <v>5</v>
      </c>
      <c r="AQ12" s="49" t="s">
        <v>0</v>
      </c>
      <c r="AR12" s="14">
        <v>6</v>
      </c>
      <c r="AS12" s="49" t="s">
        <v>0</v>
      </c>
      <c r="AT12" s="14">
        <v>7.5</v>
      </c>
      <c r="AU12" s="49" t="s">
        <v>0</v>
      </c>
      <c r="AV12" s="14">
        <v>9</v>
      </c>
      <c r="AW12" s="49" t="s">
        <v>0</v>
      </c>
      <c r="AX12" s="14">
        <v>11</v>
      </c>
      <c r="AY12" s="49" t="s">
        <v>0</v>
      </c>
      <c r="AZ12" s="14">
        <v>11.5</v>
      </c>
      <c r="BA12" s="49" t="s">
        <v>0</v>
      </c>
      <c r="BB12" s="14">
        <v>12.5</v>
      </c>
      <c r="BC12" s="49" t="s">
        <v>0</v>
      </c>
      <c r="BD12" s="14">
        <v>14.5</v>
      </c>
      <c r="BE12" s="49" t="s">
        <v>0</v>
      </c>
      <c r="BF12" s="14">
        <v>16.5</v>
      </c>
      <c r="BG12" s="49" t="s">
        <v>0</v>
      </c>
    </row>
    <row r="13" spans="1:59" x14ac:dyDescent="0.2">
      <c r="K13" s="22"/>
      <c r="M13" s="22"/>
      <c r="O13" s="22"/>
      <c r="Q13" s="22"/>
      <c r="S13" s="22"/>
      <c r="U13" s="22"/>
      <c r="W13" s="22"/>
      <c r="AA13" s="22"/>
      <c r="AC13" s="22"/>
      <c r="AE13" s="22"/>
      <c r="AF13" s="4"/>
      <c r="AI13" s="12"/>
      <c r="AJ13" s="13">
        <f>AJ11+2</f>
        <v>8</v>
      </c>
      <c r="AK13" s="49" t="s">
        <v>0</v>
      </c>
      <c r="AL13" s="14">
        <v>3</v>
      </c>
      <c r="AM13" s="49" t="s">
        <v>0</v>
      </c>
      <c r="AN13" s="14">
        <v>4</v>
      </c>
      <c r="AO13" s="49" t="s">
        <v>0</v>
      </c>
      <c r="AP13" s="14">
        <v>6</v>
      </c>
      <c r="AQ13" s="49" t="s">
        <v>0</v>
      </c>
      <c r="AR13" s="14">
        <v>7</v>
      </c>
      <c r="AS13" s="49" t="s">
        <v>0</v>
      </c>
      <c r="AT13" s="14">
        <v>9</v>
      </c>
      <c r="AU13" s="49" t="s">
        <v>0</v>
      </c>
      <c r="AV13" s="14">
        <v>11</v>
      </c>
      <c r="AW13" s="49" t="s">
        <v>0</v>
      </c>
      <c r="AX13" s="14">
        <v>13</v>
      </c>
      <c r="AY13" s="49" t="s">
        <v>0</v>
      </c>
      <c r="AZ13" s="14">
        <v>14</v>
      </c>
      <c r="BA13" s="49" t="s">
        <v>0</v>
      </c>
      <c r="BB13" s="14">
        <v>15</v>
      </c>
      <c r="BC13" s="49" t="s">
        <v>0</v>
      </c>
      <c r="BD13" s="14">
        <v>17</v>
      </c>
      <c r="BE13" s="49" t="s">
        <v>0</v>
      </c>
      <c r="BF13" s="14">
        <v>20</v>
      </c>
      <c r="BG13" s="49" t="s">
        <v>0</v>
      </c>
    </row>
    <row r="14" spans="1:59" ht="15" x14ac:dyDescent="0.25">
      <c r="C14" s="45" t="s">
        <v>23</v>
      </c>
      <c r="K14" s="22"/>
      <c r="M14" s="22"/>
      <c r="O14" s="22"/>
      <c r="Q14" s="22"/>
      <c r="S14" s="22"/>
      <c r="U14" s="22"/>
      <c r="W14" s="22"/>
      <c r="AA14" s="22"/>
      <c r="AC14" s="22"/>
      <c r="AE14" s="22"/>
      <c r="AI14" s="12"/>
      <c r="AJ14" s="13">
        <v>9</v>
      </c>
      <c r="AK14" s="49" t="s">
        <v>0</v>
      </c>
      <c r="AL14" s="14">
        <v>3.5</v>
      </c>
      <c r="AM14" s="49" t="s">
        <v>0</v>
      </c>
      <c r="AN14" s="14">
        <v>5</v>
      </c>
      <c r="AO14" s="49" t="s">
        <v>0</v>
      </c>
      <c r="AP14" s="14">
        <v>7</v>
      </c>
      <c r="AQ14" s="49" t="s">
        <v>0</v>
      </c>
      <c r="AR14" s="14">
        <v>8.5</v>
      </c>
      <c r="AS14" s="49" t="s">
        <v>0</v>
      </c>
      <c r="AT14" s="14">
        <v>10.5</v>
      </c>
      <c r="AU14" s="49" t="s">
        <v>0</v>
      </c>
      <c r="AV14" s="14">
        <v>13</v>
      </c>
      <c r="AW14" s="49" t="s">
        <v>0</v>
      </c>
      <c r="AX14" s="14">
        <v>15.5</v>
      </c>
      <c r="AY14" s="49" t="s">
        <v>0</v>
      </c>
      <c r="AZ14" s="14">
        <v>16.5</v>
      </c>
      <c r="BA14" s="49" t="s">
        <v>0</v>
      </c>
      <c r="BB14" s="14">
        <v>18</v>
      </c>
      <c r="BC14" s="49" t="s">
        <v>0</v>
      </c>
      <c r="BD14" s="14">
        <v>20.5</v>
      </c>
      <c r="BE14" s="49" t="s">
        <v>0</v>
      </c>
      <c r="BF14" s="14">
        <v>24</v>
      </c>
      <c r="BG14" s="49" t="s">
        <v>0</v>
      </c>
    </row>
    <row r="15" spans="1:59" ht="15.6" x14ac:dyDescent="0.3">
      <c r="A15" s="30" t="s">
        <v>28</v>
      </c>
      <c r="B15" s="22"/>
      <c r="C15" s="40">
        <f>IF(C51="*"," ",C51)</f>
        <v>241</v>
      </c>
      <c r="D15" s="24" t="s">
        <v>9</v>
      </c>
      <c r="G15" s="48" t="str">
        <f>IF(C51="*","ERROR: Select Shorter Height", IF(C51="|", "ERROR: Select different diameter", " "))</f>
        <v xml:space="preserve"> </v>
      </c>
      <c r="K15" s="22"/>
      <c r="M15" s="22"/>
      <c r="O15" s="22"/>
      <c r="Q15" s="48" t="str">
        <f>IF(OR(C7&lt;12,C7&gt;30),"ERROR: Select different diameter"," ")</f>
        <v xml:space="preserve"> </v>
      </c>
      <c r="S15" s="22"/>
      <c r="U15" s="22"/>
      <c r="W15" s="22"/>
      <c r="AA15" s="22"/>
      <c r="AC15" s="22"/>
      <c r="AE15" s="22"/>
      <c r="AF15" s="4"/>
      <c r="AI15" s="12"/>
      <c r="AJ15" s="13">
        <f>AJ13+2</f>
        <v>10</v>
      </c>
      <c r="AK15" s="49" t="s">
        <v>0</v>
      </c>
      <c r="AL15" s="14">
        <v>4</v>
      </c>
      <c r="AM15" s="49" t="s">
        <v>0</v>
      </c>
      <c r="AN15" s="14">
        <v>6</v>
      </c>
      <c r="AO15" s="49" t="s">
        <v>0</v>
      </c>
      <c r="AP15" s="14">
        <v>8</v>
      </c>
      <c r="AQ15" s="49" t="s">
        <v>0</v>
      </c>
      <c r="AR15" s="14">
        <v>10</v>
      </c>
      <c r="AS15" s="49" t="s">
        <v>0</v>
      </c>
      <c r="AT15" s="14">
        <v>12</v>
      </c>
      <c r="AU15" s="49" t="s">
        <v>0</v>
      </c>
      <c r="AV15" s="14">
        <v>15</v>
      </c>
      <c r="AW15" s="49" t="s">
        <v>0</v>
      </c>
      <c r="AX15" s="14">
        <v>18</v>
      </c>
      <c r="AY15" s="49" t="s">
        <v>0</v>
      </c>
      <c r="AZ15" s="14">
        <v>19</v>
      </c>
      <c r="BA15" s="49" t="s">
        <v>0</v>
      </c>
      <c r="BB15" s="14">
        <v>21</v>
      </c>
      <c r="BC15" s="49" t="s">
        <v>0</v>
      </c>
      <c r="BD15" s="14">
        <v>24</v>
      </c>
      <c r="BE15" s="49" t="s">
        <v>0</v>
      </c>
      <c r="BF15" s="14">
        <v>28</v>
      </c>
      <c r="BG15" s="49" t="s">
        <v>0</v>
      </c>
    </row>
    <row r="16" spans="1:59" ht="15.6" x14ac:dyDescent="0.3">
      <c r="A16" s="30" t="s">
        <v>12</v>
      </c>
      <c r="B16" s="22"/>
      <c r="C16" s="41">
        <f>C52</f>
        <v>181.40000000000003</v>
      </c>
      <c r="D16" s="24" t="s">
        <v>9</v>
      </c>
      <c r="K16" s="22"/>
      <c r="M16" s="22"/>
      <c r="O16" s="22"/>
      <c r="Q16" s="22"/>
      <c r="S16" s="22"/>
      <c r="U16" s="22"/>
      <c r="W16" s="22"/>
      <c r="AA16" s="22"/>
      <c r="AC16" s="22"/>
      <c r="AE16" s="22"/>
      <c r="AF16" s="4"/>
      <c r="AI16" s="12"/>
      <c r="AJ16" s="13">
        <v>11</v>
      </c>
      <c r="AK16" s="49" t="s">
        <v>0</v>
      </c>
      <c r="AL16" s="14">
        <v>5</v>
      </c>
      <c r="AM16" s="49" t="s">
        <v>0</v>
      </c>
      <c r="AN16" s="14">
        <v>7</v>
      </c>
      <c r="AO16" s="49" t="s">
        <v>0</v>
      </c>
      <c r="AP16" s="14">
        <v>9</v>
      </c>
      <c r="AQ16" s="49" t="s">
        <v>0</v>
      </c>
      <c r="AR16" s="14">
        <v>11.5</v>
      </c>
      <c r="AS16" s="49" t="s">
        <v>0</v>
      </c>
      <c r="AT16" s="14">
        <v>14</v>
      </c>
      <c r="AU16" s="49" t="s">
        <v>0</v>
      </c>
      <c r="AV16" s="14">
        <v>17</v>
      </c>
      <c r="AW16" s="49" t="s">
        <v>0</v>
      </c>
      <c r="AX16" s="14">
        <v>20.5</v>
      </c>
      <c r="AY16" s="49" t="s">
        <v>0</v>
      </c>
      <c r="AZ16" s="14">
        <v>22</v>
      </c>
      <c r="BA16" s="49" t="s">
        <v>0</v>
      </c>
      <c r="BB16" s="14">
        <v>24</v>
      </c>
      <c r="BC16" s="49" t="s">
        <v>0</v>
      </c>
      <c r="BD16" s="14">
        <v>27.5</v>
      </c>
      <c r="BE16" s="49" t="s">
        <v>0</v>
      </c>
      <c r="BF16" s="14">
        <v>32</v>
      </c>
      <c r="BG16" s="49" t="s">
        <v>0</v>
      </c>
    </row>
    <row r="17" spans="1:59" ht="15.6" x14ac:dyDescent="0.3">
      <c r="A17" s="30" t="s">
        <v>66</v>
      </c>
      <c r="B17" s="22"/>
      <c r="C17" s="41">
        <f>C$51-C$52</f>
        <v>59.599999999999966</v>
      </c>
      <c r="D17" s="24" t="s">
        <v>9</v>
      </c>
      <c r="K17" s="22"/>
      <c r="M17" s="22"/>
      <c r="O17" s="22"/>
      <c r="Q17" s="22"/>
      <c r="S17" s="22"/>
      <c r="U17" s="22"/>
      <c r="W17" s="22"/>
      <c r="AA17" s="22"/>
      <c r="AC17" s="22"/>
      <c r="AE17" s="22"/>
      <c r="AF17" s="4"/>
      <c r="AI17" s="12"/>
      <c r="AJ17" s="13">
        <f>AJ15+2</f>
        <v>12</v>
      </c>
      <c r="AK17" s="49" t="s">
        <v>0</v>
      </c>
      <c r="AL17" s="14">
        <v>6</v>
      </c>
      <c r="AM17" s="49" t="s">
        <v>0</v>
      </c>
      <c r="AN17" s="14">
        <v>8</v>
      </c>
      <c r="AO17" s="49" t="s">
        <v>0</v>
      </c>
      <c r="AP17" s="14">
        <v>10</v>
      </c>
      <c r="AQ17" s="49" t="s">
        <v>0</v>
      </c>
      <c r="AR17" s="14">
        <v>13</v>
      </c>
      <c r="AS17" s="49" t="s">
        <v>0</v>
      </c>
      <c r="AT17" s="14">
        <v>16</v>
      </c>
      <c r="AU17" s="49" t="s">
        <v>0</v>
      </c>
      <c r="AV17" s="14">
        <v>19</v>
      </c>
      <c r="AW17" s="49" t="s">
        <v>0</v>
      </c>
      <c r="AX17" s="14">
        <v>23</v>
      </c>
      <c r="AY17" s="49" t="s">
        <v>0</v>
      </c>
      <c r="AZ17" s="14">
        <v>25</v>
      </c>
      <c r="BA17" s="49" t="s">
        <v>0</v>
      </c>
      <c r="BB17" s="14">
        <v>27</v>
      </c>
      <c r="BC17" s="49" t="s">
        <v>0</v>
      </c>
      <c r="BD17" s="14">
        <v>31</v>
      </c>
      <c r="BE17" s="49" t="s">
        <v>0</v>
      </c>
      <c r="BF17" s="14">
        <v>36</v>
      </c>
      <c r="BG17" s="49" t="s">
        <v>0</v>
      </c>
    </row>
    <row r="18" spans="1:59" ht="15.6" x14ac:dyDescent="0.3">
      <c r="A18" s="30" t="s">
        <v>67</v>
      </c>
      <c r="B18" s="22"/>
      <c r="C18" s="41">
        <f>C17/($C$10/100)</f>
        <v>132.44444444444437</v>
      </c>
      <c r="D18" s="24" t="s">
        <v>10</v>
      </c>
      <c r="K18" s="22"/>
      <c r="M18" s="22"/>
      <c r="O18" s="22"/>
      <c r="Q18" s="22"/>
      <c r="S18" s="22"/>
      <c r="U18" s="22"/>
      <c r="W18" s="22"/>
      <c r="AA18" s="22"/>
      <c r="AC18" s="22"/>
      <c r="AE18" s="22"/>
      <c r="AF18" s="4"/>
      <c r="AI18" s="12"/>
      <c r="AJ18" s="13">
        <v>13</v>
      </c>
      <c r="AK18" s="49" t="s">
        <v>0</v>
      </c>
      <c r="AL18" s="14">
        <v>6.5</v>
      </c>
      <c r="AM18" s="49" t="s">
        <v>0</v>
      </c>
      <c r="AN18" s="14">
        <v>9</v>
      </c>
      <c r="AO18" s="49" t="s">
        <v>0</v>
      </c>
      <c r="AP18" s="14">
        <v>11.5</v>
      </c>
      <c r="AQ18" s="49" t="s">
        <v>0</v>
      </c>
      <c r="AR18" s="14">
        <v>14.5</v>
      </c>
      <c r="AS18" s="49" t="s">
        <v>0</v>
      </c>
      <c r="AT18" s="14">
        <v>18</v>
      </c>
      <c r="AU18" s="49" t="s">
        <v>0</v>
      </c>
      <c r="AV18" s="14">
        <v>21.5</v>
      </c>
      <c r="AW18" s="49" t="s">
        <v>0</v>
      </c>
      <c r="AX18" s="14">
        <v>26</v>
      </c>
      <c r="AY18" s="49" t="s">
        <v>0</v>
      </c>
      <c r="AZ18" s="14">
        <v>28</v>
      </c>
      <c r="BA18" s="49" t="s">
        <v>0</v>
      </c>
      <c r="BB18" s="14">
        <v>30.5</v>
      </c>
      <c r="BC18" s="49" t="s">
        <v>0</v>
      </c>
      <c r="BD18" s="14">
        <v>35</v>
      </c>
      <c r="BE18" s="49" t="s">
        <v>0</v>
      </c>
      <c r="BF18" s="14">
        <v>40.5</v>
      </c>
      <c r="BG18" s="49" t="s">
        <v>0</v>
      </c>
    </row>
    <row r="19" spans="1:59" ht="15.6" x14ac:dyDescent="0.3">
      <c r="A19" s="30" t="s">
        <v>37</v>
      </c>
      <c r="B19" s="22"/>
      <c r="C19" s="39">
        <f>C$11*C17</f>
        <v>10727.999999999995</v>
      </c>
      <c r="K19" s="22"/>
      <c r="M19" s="22"/>
      <c r="O19" s="22"/>
      <c r="Q19" s="22"/>
      <c r="S19" s="22"/>
      <c r="U19" s="22"/>
      <c r="W19" s="22"/>
      <c r="AA19" s="22"/>
      <c r="AC19" s="22"/>
      <c r="AE19" s="22"/>
      <c r="AF19" s="4"/>
      <c r="AI19" s="12"/>
      <c r="AJ19" s="13">
        <f>AJ17+2</f>
        <v>14</v>
      </c>
      <c r="AK19" s="49" t="s">
        <v>0</v>
      </c>
      <c r="AL19" s="14">
        <v>7</v>
      </c>
      <c r="AM19" s="49" t="s">
        <v>0</v>
      </c>
      <c r="AN19" s="14">
        <v>10</v>
      </c>
      <c r="AO19" s="49" t="s">
        <v>0</v>
      </c>
      <c r="AP19" s="14">
        <v>13</v>
      </c>
      <c r="AQ19" s="49" t="s">
        <v>0</v>
      </c>
      <c r="AR19" s="14">
        <v>16</v>
      </c>
      <c r="AS19" s="49" t="s">
        <v>0</v>
      </c>
      <c r="AT19" s="14">
        <v>20</v>
      </c>
      <c r="AU19" s="49" t="s">
        <v>0</v>
      </c>
      <c r="AV19" s="14">
        <v>24</v>
      </c>
      <c r="AW19" s="49" t="s">
        <v>0</v>
      </c>
      <c r="AX19" s="14">
        <v>29</v>
      </c>
      <c r="AY19" s="49" t="s">
        <v>0</v>
      </c>
      <c r="AZ19" s="14">
        <v>31</v>
      </c>
      <c r="BA19" s="49" t="s">
        <v>0</v>
      </c>
      <c r="BB19" s="14">
        <v>34</v>
      </c>
      <c r="BC19" s="49" t="s">
        <v>0</v>
      </c>
      <c r="BD19" s="14">
        <v>39</v>
      </c>
      <c r="BE19" s="49" t="s">
        <v>0</v>
      </c>
      <c r="BF19" s="14">
        <v>45</v>
      </c>
      <c r="BG19" s="49" t="s">
        <v>0</v>
      </c>
    </row>
    <row r="20" spans="1:59" x14ac:dyDescent="0.2">
      <c r="A20" s="28" t="s">
        <v>5</v>
      </c>
      <c r="B20" s="26" t="s">
        <v>5</v>
      </c>
      <c r="C20" s="26"/>
      <c r="D20" s="26"/>
      <c r="E20" s="26"/>
      <c r="F20" s="26"/>
      <c r="G20" s="26"/>
      <c r="K20" s="22"/>
      <c r="M20" s="22"/>
      <c r="O20" s="22"/>
      <c r="Q20" s="22"/>
      <c r="S20" s="22"/>
      <c r="U20" s="22"/>
      <c r="W20" s="22"/>
      <c r="AA20" s="22"/>
      <c r="AC20" s="22"/>
      <c r="AE20" s="22"/>
      <c r="AF20" s="4"/>
      <c r="AI20" s="12"/>
      <c r="AJ20" s="13">
        <v>15</v>
      </c>
      <c r="AK20" s="49" t="s">
        <v>0</v>
      </c>
      <c r="AL20" s="14">
        <v>8</v>
      </c>
      <c r="AM20" s="49" t="s">
        <v>0</v>
      </c>
      <c r="AN20" s="14">
        <v>11</v>
      </c>
      <c r="AO20" s="49" t="s">
        <v>0</v>
      </c>
      <c r="AP20" s="14">
        <v>14</v>
      </c>
      <c r="AQ20" s="49" t="s">
        <v>0</v>
      </c>
      <c r="AR20" s="14">
        <v>17.5</v>
      </c>
      <c r="AS20" s="49" t="s">
        <v>0</v>
      </c>
      <c r="AT20" s="14">
        <v>22</v>
      </c>
      <c r="AU20" s="49" t="s">
        <v>0</v>
      </c>
      <c r="AV20" s="14">
        <v>26.5</v>
      </c>
      <c r="AW20" s="49" t="s">
        <v>0</v>
      </c>
      <c r="AX20" s="14">
        <v>32</v>
      </c>
      <c r="AY20" s="49" t="s">
        <v>0</v>
      </c>
      <c r="AZ20" s="14">
        <v>34.5</v>
      </c>
      <c r="BA20" s="49" t="s">
        <v>0</v>
      </c>
      <c r="BB20" s="14">
        <v>37.5</v>
      </c>
      <c r="BC20" s="49" t="s">
        <v>0</v>
      </c>
      <c r="BD20" s="14">
        <v>43</v>
      </c>
      <c r="BE20" s="49" t="s">
        <v>0</v>
      </c>
      <c r="BF20" s="14">
        <v>49.5</v>
      </c>
      <c r="BG20" s="49" t="s">
        <v>0</v>
      </c>
    </row>
    <row r="21" spans="1:59" x14ac:dyDescent="0.2">
      <c r="K21" s="22"/>
      <c r="M21" s="22"/>
      <c r="O21" s="22"/>
      <c r="Q21" s="22"/>
      <c r="S21" s="22"/>
      <c r="U21" s="22"/>
      <c r="W21" s="22"/>
      <c r="AA21" s="22"/>
      <c r="AC21" s="22"/>
      <c r="AE21" s="22"/>
      <c r="AF21" s="4"/>
      <c r="AI21" s="12"/>
      <c r="AJ21" s="13">
        <f>AJ19+2</f>
        <v>16</v>
      </c>
      <c r="AK21" s="49" t="s">
        <v>0</v>
      </c>
      <c r="AL21" s="14">
        <v>9</v>
      </c>
      <c r="AM21" s="49" t="s">
        <v>0</v>
      </c>
      <c r="AN21" s="14">
        <v>12</v>
      </c>
      <c r="AO21" s="49" t="s">
        <v>0</v>
      </c>
      <c r="AP21" s="14">
        <v>15</v>
      </c>
      <c r="AQ21" s="49" t="s">
        <v>0</v>
      </c>
      <c r="AR21" s="14">
        <v>19</v>
      </c>
      <c r="AS21" s="49" t="s">
        <v>0</v>
      </c>
      <c r="AT21" s="14">
        <v>24</v>
      </c>
      <c r="AU21" s="49" t="s">
        <v>0</v>
      </c>
      <c r="AV21" s="14">
        <v>29</v>
      </c>
      <c r="AW21" s="49" t="s">
        <v>0</v>
      </c>
      <c r="AX21" s="14">
        <v>35</v>
      </c>
      <c r="AY21" s="49" t="s">
        <v>0</v>
      </c>
      <c r="AZ21" s="14">
        <v>38</v>
      </c>
      <c r="BA21" s="49" t="s">
        <v>0</v>
      </c>
      <c r="BB21" s="14">
        <v>41</v>
      </c>
      <c r="BC21" s="49" t="s">
        <v>0</v>
      </c>
      <c r="BD21" s="14">
        <v>47</v>
      </c>
      <c r="BE21" s="49" t="s">
        <v>0</v>
      </c>
      <c r="BF21" s="14">
        <v>54</v>
      </c>
      <c r="BG21" s="49" t="s">
        <v>0</v>
      </c>
    </row>
    <row r="22" spans="1:59" ht="15" x14ac:dyDescent="0.25">
      <c r="C22" s="45" t="s">
        <v>24</v>
      </c>
      <c r="K22" s="22"/>
      <c r="M22" s="22"/>
      <c r="O22" s="22"/>
      <c r="Q22" s="22"/>
      <c r="S22" s="22"/>
      <c r="U22" s="22"/>
      <c r="W22" s="22"/>
      <c r="AA22" s="22"/>
      <c r="AC22" s="22"/>
      <c r="AE22" s="22"/>
      <c r="AF22" s="4"/>
      <c r="AI22" s="12"/>
      <c r="AJ22" s="13">
        <v>17</v>
      </c>
      <c r="AK22" s="49" t="s">
        <v>0</v>
      </c>
      <c r="AL22" s="14">
        <v>9.5</v>
      </c>
      <c r="AM22" s="49" t="s">
        <v>0</v>
      </c>
      <c r="AN22" s="14">
        <v>13</v>
      </c>
      <c r="AO22" s="49" t="s">
        <v>0</v>
      </c>
      <c r="AP22" s="14">
        <v>16.5</v>
      </c>
      <c r="AQ22" s="49" t="s">
        <v>0</v>
      </c>
      <c r="AR22" s="14">
        <v>21</v>
      </c>
      <c r="AS22" s="49" t="s">
        <v>0</v>
      </c>
      <c r="AT22" s="14">
        <v>26</v>
      </c>
      <c r="AU22" s="49" t="s">
        <v>0</v>
      </c>
      <c r="AV22" s="14">
        <v>31.5</v>
      </c>
      <c r="AW22" s="49" t="s">
        <v>0</v>
      </c>
      <c r="AX22" s="14">
        <v>38</v>
      </c>
      <c r="AY22" s="49" t="s">
        <v>0</v>
      </c>
      <c r="AZ22" s="14">
        <v>41</v>
      </c>
      <c r="BA22" s="49" t="s">
        <v>0</v>
      </c>
      <c r="BB22" s="14">
        <v>44.5</v>
      </c>
      <c r="BC22" s="49" t="s">
        <v>0</v>
      </c>
      <c r="BD22" s="14">
        <v>51.5</v>
      </c>
      <c r="BE22" s="49" t="s">
        <v>0</v>
      </c>
      <c r="BF22" s="14">
        <v>59</v>
      </c>
      <c r="BG22" s="49" t="s">
        <v>0</v>
      </c>
    </row>
    <row r="23" spans="1:59" ht="15.6" x14ac:dyDescent="0.3">
      <c r="A23" s="30" t="s">
        <v>28</v>
      </c>
      <c r="B23" s="22"/>
      <c r="C23" s="40">
        <f>IF(G51="*"," ",G51)</f>
        <v>241</v>
      </c>
      <c r="D23" s="24" t="s">
        <v>9</v>
      </c>
      <c r="G23" s="48" t="str">
        <f>IF(G51="*","ERROR: Select Shorter Height", IF(G51="|", "ERROR: Select different diameter", " "))</f>
        <v xml:space="preserve"> </v>
      </c>
      <c r="K23" s="22"/>
      <c r="M23" s="22"/>
      <c r="O23" s="22"/>
      <c r="Q23" s="47" t="str">
        <f>IF(OR(C7&lt;12,C7&gt;30),"ERROR: Select different diameter"," ")</f>
        <v xml:space="preserve"> </v>
      </c>
      <c r="S23" s="22"/>
      <c r="U23" s="22"/>
      <c r="W23" s="22"/>
      <c r="AA23" s="22"/>
      <c r="AC23" s="22"/>
      <c r="AE23" s="22"/>
      <c r="AF23" s="4"/>
      <c r="AI23" s="12"/>
      <c r="AJ23" s="13">
        <f>AJ21+2</f>
        <v>18</v>
      </c>
      <c r="AK23" s="49" t="s">
        <v>0</v>
      </c>
      <c r="AL23" s="14">
        <v>10</v>
      </c>
      <c r="AM23" s="49" t="s">
        <v>0</v>
      </c>
      <c r="AN23" s="14">
        <v>14</v>
      </c>
      <c r="AO23" s="49" t="s">
        <v>0</v>
      </c>
      <c r="AP23" s="14">
        <v>18</v>
      </c>
      <c r="AQ23" s="49" t="s">
        <v>0</v>
      </c>
      <c r="AR23" s="14">
        <v>23</v>
      </c>
      <c r="AS23" s="49" t="s">
        <v>0</v>
      </c>
      <c r="AT23" s="14">
        <v>28</v>
      </c>
      <c r="AU23" s="49" t="s">
        <v>0</v>
      </c>
      <c r="AV23" s="14">
        <v>34</v>
      </c>
      <c r="AW23" s="49" t="s">
        <v>0</v>
      </c>
      <c r="AX23" s="14">
        <v>41</v>
      </c>
      <c r="AY23" s="49" t="s">
        <v>0</v>
      </c>
      <c r="AZ23" s="14">
        <v>44</v>
      </c>
      <c r="BA23" s="49" t="s">
        <v>0</v>
      </c>
      <c r="BB23" s="14">
        <v>48</v>
      </c>
      <c r="BC23" s="49" t="s">
        <v>0</v>
      </c>
      <c r="BD23" s="14">
        <v>56</v>
      </c>
      <c r="BE23" s="49" t="s">
        <v>0</v>
      </c>
      <c r="BF23" s="14">
        <v>64</v>
      </c>
      <c r="BG23" s="49" t="s">
        <v>0</v>
      </c>
    </row>
    <row r="24" spans="1:59" ht="15.6" x14ac:dyDescent="0.3">
      <c r="A24" s="30" t="s">
        <v>12</v>
      </c>
      <c r="B24" s="22"/>
      <c r="C24" s="41">
        <f>C23-C25</f>
        <v>221</v>
      </c>
      <c r="D24" s="24" t="s">
        <v>9</v>
      </c>
      <c r="K24" s="22"/>
      <c r="M24" s="22"/>
      <c r="O24" s="22"/>
      <c r="Q24" s="22"/>
      <c r="S24" s="22"/>
      <c r="U24" s="22"/>
      <c r="W24" s="22"/>
      <c r="AA24" s="22"/>
      <c r="AC24" s="22"/>
      <c r="AE24" s="22"/>
      <c r="AF24" s="4"/>
      <c r="AI24" s="12"/>
      <c r="AJ24" s="13">
        <v>19</v>
      </c>
      <c r="AK24" s="49" t="s">
        <v>0</v>
      </c>
      <c r="AL24" s="14">
        <v>11</v>
      </c>
      <c r="AM24" s="49" t="s">
        <v>0</v>
      </c>
      <c r="AN24" s="14">
        <v>15</v>
      </c>
      <c r="AO24" s="49" t="s">
        <v>0</v>
      </c>
      <c r="AP24" s="14">
        <v>19.5</v>
      </c>
      <c r="AQ24" s="49" t="s">
        <v>0</v>
      </c>
      <c r="AR24" s="14">
        <v>25</v>
      </c>
      <c r="AS24" s="49" t="s">
        <v>0</v>
      </c>
      <c r="AT24" s="14">
        <v>30.5</v>
      </c>
      <c r="AU24" s="49" t="s">
        <v>0</v>
      </c>
      <c r="AV24" s="14">
        <v>37</v>
      </c>
      <c r="AW24" s="49" t="s">
        <v>0</v>
      </c>
      <c r="AX24" s="14">
        <v>44.5</v>
      </c>
      <c r="AY24" s="49" t="s">
        <v>0</v>
      </c>
      <c r="AZ24" s="14">
        <v>48</v>
      </c>
      <c r="BA24" s="49" t="s">
        <v>0</v>
      </c>
      <c r="BB24" s="14">
        <v>52</v>
      </c>
      <c r="BC24" s="49" t="s">
        <v>0</v>
      </c>
      <c r="BD24" s="14">
        <v>60.5</v>
      </c>
      <c r="BE24" s="49" t="s">
        <v>0</v>
      </c>
      <c r="BF24" s="14">
        <v>69</v>
      </c>
      <c r="BG24" s="49" t="s">
        <v>0</v>
      </c>
    </row>
    <row r="25" spans="1:59" ht="15.6" x14ac:dyDescent="0.3">
      <c r="A25" s="30" t="s">
        <v>66</v>
      </c>
      <c r="B25" s="22"/>
      <c r="C25" s="41">
        <f>G$52</f>
        <v>20</v>
      </c>
      <c r="D25" s="24" t="s">
        <v>9</v>
      </c>
      <c r="K25" s="22"/>
      <c r="M25" s="22"/>
      <c r="O25" s="22"/>
      <c r="Q25" s="22"/>
      <c r="S25" s="22"/>
      <c r="U25" s="22"/>
      <c r="W25" s="22"/>
      <c r="AA25" s="22"/>
      <c r="AC25" s="22"/>
      <c r="AE25" s="22"/>
      <c r="AF25" s="4"/>
      <c r="AI25" s="12"/>
      <c r="AJ25" s="13">
        <f>AJ23+2</f>
        <v>20</v>
      </c>
      <c r="AK25" s="49" t="s">
        <v>0</v>
      </c>
      <c r="AL25" s="14">
        <v>12</v>
      </c>
      <c r="AM25" s="49" t="s">
        <v>0</v>
      </c>
      <c r="AN25" s="14">
        <v>16</v>
      </c>
      <c r="AO25" s="49" t="s">
        <v>0</v>
      </c>
      <c r="AP25" s="14">
        <v>21</v>
      </c>
      <c r="AQ25" s="49" t="s">
        <v>0</v>
      </c>
      <c r="AR25" s="14">
        <v>27</v>
      </c>
      <c r="AS25" s="49" t="s">
        <v>0</v>
      </c>
      <c r="AT25" s="14">
        <v>33</v>
      </c>
      <c r="AU25" s="49" t="s">
        <v>0</v>
      </c>
      <c r="AV25" s="14">
        <v>40</v>
      </c>
      <c r="AW25" s="49" t="s">
        <v>0</v>
      </c>
      <c r="AX25" s="14">
        <v>48</v>
      </c>
      <c r="AY25" s="49" t="s">
        <v>0</v>
      </c>
      <c r="AZ25" s="14">
        <v>52</v>
      </c>
      <c r="BA25" s="49" t="s">
        <v>0</v>
      </c>
      <c r="BB25" s="14">
        <v>56</v>
      </c>
      <c r="BC25" s="49" t="s">
        <v>0</v>
      </c>
      <c r="BD25" s="14">
        <v>65</v>
      </c>
      <c r="BE25" s="49" t="s">
        <v>0</v>
      </c>
      <c r="BF25" s="14">
        <v>74</v>
      </c>
      <c r="BG25" s="49" t="s">
        <v>0</v>
      </c>
    </row>
    <row r="26" spans="1:59" ht="15.6" x14ac:dyDescent="0.3">
      <c r="A26" s="30" t="s">
        <v>67</v>
      </c>
      <c r="B26" s="22"/>
      <c r="C26" s="41">
        <f>C25/($C$10/100)</f>
        <v>44.444444444444443</v>
      </c>
      <c r="D26" s="24" t="s">
        <v>10</v>
      </c>
      <c r="K26" s="22"/>
      <c r="M26" s="22"/>
      <c r="O26" s="22"/>
      <c r="Q26" s="22"/>
      <c r="S26" s="22"/>
      <c r="U26" s="22"/>
      <c r="W26" s="22"/>
      <c r="AA26" s="22"/>
      <c r="AC26" s="22"/>
      <c r="AE26" s="22"/>
      <c r="AF26" s="4"/>
      <c r="AI26" s="12"/>
      <c r="AJ26" s="13">
        <v>21</v>
      </c>
      <c r="AK26" s="49" t="s">
        <v>0</v>
      </c>
      <c r="AL26" s="14">
        <v>13</v>
      </c>
      <c r="AM26" s="49" t="s">
        <v>0</v>
      </c>
      <c r="AN26" s="14">
        <v>17.5</v>
      </c>
      <c r="AO26" s="49" t="s">
        <v>0</v>
      </c>
      <c r="AP26" s="14">
        <v>22.5</v>
      </c>
      <c r="AQ26" s="49" t="s">
        <v>0</v>
      </c>
      <c r="AR26" s="14">
        <v>29</v>
      </c>
      <c r="AS26" s="49" t="s">
        <v>0</v>
      </c>
      <c r="AT26" s="14">
        <v>35.5</v>
      </c>
      <c r="AU26" s="49" t="s">
        <v>0</v>
      </c>
      <c r="AV26" s="14">
        <v>43</v>
      </c>
      <c r="AW26" s="49" t="s">
        <v>0</v>
      </c>
      <c r="AX26" s="14">
        <v>51.5</v>
      </c>
      <c r="AY26" s="49" t="s">
        <v>0</v>
      </c>
      <c r="AZ26" s="14">
        <v>55.5</v>
      </c>
      <c r="BA26" s="49" t="s">
        <v>0</v>
      </c>
      <c r="BB26" s="14">
        <v>60</v>
      </c>
      <c r="BC26" s="49" t="s">
        <v>0</v>
      </c>
      <c r="BD26" s="14">
        <v>69.5</v>
      </c>
      <c r="BE26" s="49" t="s">
        <v>0</v>
      </c>
      <c r="BF26" s="14">
        <v>79.5</v>
      </c>
      <c r="BG26" s="49" t="s">
        <v>0</v>
      </c>
    </row>
    <row r="27" spans="1:59" ht="15.6" x14ac:dyDescent="0.3">
      <c r="A27" s="30" t="s">
        <v>37</v>
      </c>
      <c r="B27" s="22"/>
      <c r="C27" s="39">
        <f>C$11*C25</f>
        <v>3600</v>
      </c>
      <c r="K27" s="22"/>
      <c r="M27" s="22"/>
      <c r="O27" s="22"/>
      <c r="Q27" s="22"/>
      <c r="S27" s="22"/>
      <c r="U27" s="22"/>
      <c r="W27" s="22"/>
      <c r="AA27" s="22"/>
      <c r="AC27" s="22"/>
      <c r="AE27" s="22"/>
      <c r="AF27" s="4"/>
      <c r="AI27" s="12"/>
      <c r="AJ27" s="13">
        <f>AJ25+2</f>
        <v>22</v>
      </c>
      <c r="AK27" s="49" t="s">
        <v>0</v>
      </c>
      <c r="AL27" s="14">
        <v>14</v>
      </c>
      <c r="AM27" s="49" t="s">
        <v>0</v>
      </c>
      <c r="AN27" s="14">
        <v>19</v>
      </c>
      <c r="AO27" s="49" t="s">
        <v>0</v>
      </c>
      <c r="AP27" s="14">
        <v>24</v>
      </c>
      <c r="AQ27" s="49" t="s">
        <v>0</v>
      </c>
      <c r="AR27" s="14">
        <v>31</v>
      </c>
      <c r="AS27" s="49" t="s">
        <v>0</v>
      </c>
      <c r="AT27" s="14">
        <v>38</v>
      </c>
      <c r="AU27" s="49" t="s">
        <v>0</v>
      </c>
      <c r="AV27" s="14">
        <v>46</v>
      </c>
      <c r="AW27" s="49" t="s">
        <v>0</v>
      </c>
      <c r="AX27" s="14">
        <v>55</v>
      </c>
      <c r="AY27" s="49" t="s">
        <v>0</v>
      </c>
      <c r="AZ27" s="14">
        <v>59</v>
      </c>
      <c r="BA27" s="49" t="s">
        <v>0</v>
      </c>
      <c r="BB27" s="14">
        <v>64</v>
      </c>
      <c r="BC27" s="49" t="s">
        <v>0</v>
      </c>
      <c r="BD27" s="14">
        <v>74</v>
      </c>
      <c r="BE27" s="49" t="s">
        <v>0</v>
      </c>
      <c r="BF27" s="14">
        <v>85</v>
      </c>
      <c r="BG27" s="49" t="s">
        <v>0</v>
      </c>
    </row>
    <row r="28" spans="1:59" x14ac:dyDescent="0.2">
      <c r="A28" s="28" t="s">
        <v>5</v>
      </c>
      <c r="B28" s="26" t="s">
        <v>5</v>
      </c>
      <c r="C28" s="26" t="s">
        <v>5</v>
      </c>
      <c r="D28" s="26" t="s">
        <v>5</v>
      </c>
      <c r="E28" s="26" t="s">
        <v>5</v>
      </c>
      <c r="F28" s="26" t="s">
        <v>5</v>
      </c>
      <c r="G28" s="26" t="s">
        <v>5</v>
      </c>
      <c r="K28" s="22"/>
      <c r="M28" s="22"/>
      <c r="O28" s="22"/>
      <c r="Q28" s="22"/>
      <c r="S28" s="22"/>
      <c r="U28" s="22"/>
      <c r="W28" s="22"/>
      <c r="AA28" s="22"/>
      <c r="AC28" s="22"/>
      <c r="AE28" s="22"/>
      <c r="AF28" s="4"/>
      <c r="AI28" s="12"/>
      <c r="AJ28" s="13">
        <v>23</v>
      </c>
      <c r="AK28" s="49" t="s">
        <v>0</v>
      </c>
      <c r="AL28" s="14">
        <v>14.5</v>
      </c>
      <c r="AM28" s="49" t="s">
        <v>0</v>
      </c>
      <c r="AN28" s="14">
        <v>20</v>
      </c>
      <c r="AO28" s="49" t="s">
        <v>0</v>
      </c>
      <c r="AP28" s="14">
        <v>25.5</v>
      </c>
      <c r="AQ28" s="49" t="s">
        <v>0</v>
      </c>
      <c r="AR28" s="14">
        <v>33</v>
      </c>
      <c r="AS28" s="49" t="s">
        <v>0</v>
      </c>
      <c r="AT28" s="14">
        <v>40.5</v>
      </c>
      <c r="AU28" s="49" t="s">
        <v>0</v>
      </c>
      <c r="AV28" s="14">
        <v>49</v>
      </c>
      <c r="AW28" s="49" t="s">
        <v>0</v>
      </c>
      <c r="AX28" s="14">
        <v>58.5</v>
      </c>
      <c r="AY28" s="49" t="s">
        <v>0</v>
      </c>
      <c r="AZ28" s="14">
        <v>63</v>
      </c>
      <c r="BA28" s="49" t="s">
        <v>0</v>
      </c>
      <c r="BB28" s="14">
        <v>68.5</v>
      </c>
      <c r="BC28" s="49" t="s">
        <v>0</v>
      </c>
      <c r="BD28" s="14">
        <v>79</v>
      </c>
      <c r="BE28" s="49" t="s">
        <v>0</v>
      </c>
      <c r="BF28" s="14">
        <v>91</v>
      </c>
      <c r="BG28" s="49" t="s">
        <v>0</v>
      </c>
    </row>
    <row r="29" spans="1:59" x14ac:dyDescent="0.2">
      <c r="K29" s="22"/>
      <c r="M29" s="22"/>
      <c r="O29" s="22"/>
      <c r="Q29" s="22"/>
      <c r="S29" s="22"/>
      <c r="U29" s="22"/>
      <c r="W29" s="22"/>
      <c r="AA29" s="22"/>
      <c r="AC29" s="22"/>
      <c r="AE29" s="22"/>
      <c r="AF29" s="4"/>
      <c r="AI29" s="12"/>
      <c r="AJ29" s="13">
        <f>AJ27+2</f>
        <v>24</v>
      </c>
      <c r="AK29" s="49" t="s">
        <v>0</v>
      </c>
      <c r="AL29" s="14">
        <v>15</v>
      </c>
      <c r="AM29" s="49" t="s">
        <v>0</v>
      </c>
      <c r="AN29" s="14">
        <v>21</v>
      </c>
      <c r="AO29" s="49" t="s">
        <v>0</v>
      </c>
      <c r="AP29" s="14">
        <v>27</v>
      </c>
      <c r="AQ29" s="49" t="s">
        <v>0</v>
      </c>
      <c r="AR29" s="14">
        <v>35</v>
      </c>
      <c r="AS29" s="49" t="s">
        <v>0</v>
      </c>
      <c r="AT29" s="14">
        <v>43</v>
      </c>
      <c r="AU29" s="49" t="s">
        <v>0</v>
      </c>
      <c r="AV29" s="14">
        <v>52</v>
      </c>
      <c r="AW29" s="49" t="s">
        <v>0</v>
      </c>
      <c r="AX29" s="14">
        <v>62</v>
      </c>
      <c r="AY29" s="49" t="s">
        <v>0</v>
      </c>
      <c r="AZ29" s="14">
        <v>67</v>
      </c>
      <c r="BA29" s="49" t="s">
        <v>0</v>
      </c>
      <c r="BB29" s="14">
        <v>73</v>
      </c>
      <c r="BC29" s="49" t="s">
        <v>0</v>
      </c>
      <c r="BD29" s="14">
        <v>84</v>
      </c>
      <c r="BE29" s="49" t="s">
        <v>0</v>
      </c>
      <c r="BF29" s="14">
        <v>97</v>
      </c>
      <c r="BG29" s="49" t="s">
        <v>0</v>
      </c>
    </row>
    <row r="30" spans="1:59" x14ac:dyDescent="0.2">
      <c r="A30" s="23" t="s">
        <v>46</v>
      </c>
      <c r="C30" s="31"/>
      <c r="K30" s="22"/>
      <c r="M30" s="22"/>
      <c r="O30" s="22"/>
      <c r="Q30" s="22"/>
      <c r="S30" s="22"/>
      <c r="U30" s="22"/>
      <c r="W30" s="22"/>
      <c r="AA30" s="22"/>
      <c r="AC30" s="22"/>
      <c r="AE30" s="22"/>
      <c r="AF30" s="4"/>
      <c r="AI30" s="12"/>
      <c r="AJ30" s="13">
        <v>25</v>
      </c>
      <c r="AK30" s="49" t="s">
        <v>0</v>
      </c>
      <c r="AL30" s="14">
        <v>16</v>
      </c>
      <c r="AM30" s="49" t="s">
        <v>0</v>
      </c>
      <c r="AN30" s="14">
        <v>22.5</v>
      </c>
      <c r="AO30" s="49" t="s">
        <v>0</v>
      </c>
      <c r="AP30" s="14">
        <v>29</v>
      </c>
      <c r="AQ30" s="49" t="s">
        <v>0</v>
      </c>
      <c r="AR30" s="14">
        <v>37</v>
      </c>
      <c r="AS30" s="49" t="s">
        <v>0</v>
      </c>
      <c r="AT30" s="14">
        <v>45.5</v>
      </c>
      <c r="AU30" s="49" t="s">
        <v>0</v>
      </c>
      <c r="AV30" s="14">
        <v>55</v>
      </c>
      <c r="AW30" s="49" t="s">
        <v>0</v>
      </c>
      <c r="AX30" s="14">
        <v>65.5</v>
      </c>
      <c r="AY30" s="49" t="s">
        <v>0</v>
      </c>
      <c r="AZ30" s="14">
        <v>71</v>
      </c>
      <c r="BA30" s="49" t="s">
        <v>0</v>
      </c>
      <c r="BB30" s="14">
        <v>77</v>
      </c>
      <c r="BC30" s="49" t="s">
        <v>0</v>
      </c>
      <c r="BD30" s="14">
        <v>89</v>
      </c>
      <c r="BE30" s="49" t="s">
        <v>0</v>
      </c>
      <c r="BF30" s="14">
        <v>102</v>
      </c>
      <c r="BG30" s="49" t="s">
        <v>0</v>
      </c>
    </row>
    <row r="31" spans="1:59" x14ac:dyDescent="0.2">
      <c r="C31" s="32"/>
      <c r="K31" s="22"/>
      <c r="M31" s="22"/>
      <c r="O31" s="22"/>
      <c r="Q31" s="22"/>
      <c r="S31" s="22"/>
      <c r="U31" s="22"/>
      <c r="W31" s="22"/>
      <c r="AA31" s="22"/>
      <c r="AC31" s="22"/>
      <c r="AE31" s="22"/>
      <c r="AF31" s="4"/>
      <c r="AI31" s="12"/>
      <c r="AJ31" s="13">
        <f>AJ29+2</f>
        <v>26</v>
      </c>
      <c r="AK31" s="49" t="s">
        <v>0</v>
      </c>
      <c r="AL31" s="14">
        <v>17</v>
      </c>
      <c r="AM31" s="49" t="s">
        <v>0</v>
      </c>
      <c r="AN31" s="14">
        <v>24</v>
      </c>
      <c r="AO31" s="49" t="s">
        <v>0</v>
      </c>
      <c r="AP31" s="14">
        <v>31</v>
      </c>
      <c r="AQ31" s="49" t="s">
        <v>0</v>
      </c>
      <c r="AR31" s="14">
        <v>39</v>
      </c>
      <c r="AS31" s="49" t="s">
        <v>0</v>
      </c>
      <c r="AT31" s="14">
        <v>48</v>
      </c>
      <c r="AU31" s="49" t="s">
        <v>0</v>
      </c>
      <c r="AV31" s="14">
        <v>58</v>
      </c>
      <c r="AW31" s="49" t="s">
        <v>0</v>
      </c>
      <c r="AX31" s="14">
        <v>69</v>
      </c>
      <c r="AY31" s="49" t="s">
        <v>0</v>
      </c>
      <c r="AZ31" s="14">
        <v>75</v>
      </c>
      <c r="BA31" s="49" t="s">
        <v>0</v>
      </c>
      <c r="BB31" s="14">
        <v>81</v>
      </c>
      <c r="BC31" s="49" t="s">
        <v>0</v>
      </c>
      <c r="BD31" s="14">
        <v>94</v>
      </c>
      <c r="BE31" s="49" t="s">
        <v>0</v>
      </c>
      <c r="BF31" s="14">
        <v>108</v>
      </c>
      <c r="BG31" s="49" t="s">
        <v>0</v>
      </c>
    </row>
    <row r="32" spans="1:59" x14ac:dyDescent="0.2">
      <c r="A32" s="23"/>
      <c r="C32" s="31"/>
      <c r="K32" s="22"/>
      <c r="M32" s="22"/>
      <c r="O32" s="22"/>
      <c r="Q32" s="22"/>
      <c r="S32" s="22"/>
      <c r="U32" s="22"/>
      <c r="W32" s="22"/>
      <c r="AA32" s="22"/>
      <c r="AC32" s="22"/>
      <c r="AE32" s="22"/>
      <c r="AF32" s="4"/>
      <c r="AI32" s="12"/>
      <c r="AJ32" s="13">
        <v>27</v>
      </c>
      <c r="AK32" s="49" t="s">
        <v>0</v>
      </c>
      <c r="AL32" s="14">
        <v>18</v>
      </c>
      <c r="AM32" s="49" t="s">
        <v>0</v>
      </c>
      <c r="AN32" s="14">
        <v>25</v>
      </c>
      <c r="AO32" s="49" t="s">
        <v>0</v>
      </c>
      <c r="AP32" s="14">
        <v>32.5</v>
      </c>
      <c r="AQ32" s="49" t="s">
        <v>0</v>
      </c>
      <c r="AR32" s="14">
        <v>41</v>
      </c>
      <c r="AS32" s="49" t="s">
        <v>0</v>
      </c>
      <c r="AT32" s="14">
        <v>51</v>
      </c>
      <c r="AU32" s="49" t="s">
        <v>0</v>
      </c>
      <c r="AV32" s="14">
        <v>61.5</v>
      </c>
      <c r="AW32" s="49" t="s">
        <v>0</v>
      </c>
      <c r="AX32" s="14">
        <v>73</v>
      </c>
      <c r="AY32" s="49" t="s">
        <v>0</v>
      </c>
      <c r="AZ32" s="14">
        <v>79.5</v>
      </c>
      <c r="BA32" s="49" t="s">
        <v>0</v>
      </c>
      <c r="BB32" s="14">
        <v>85.5</v>
      </c>
      <c r="BC32" s="49" t="s">
        <v>0</v>
      </c>
      <c r="BD32" s="14">
        <v>99.5</v>
      </c>
      <c r="BE32" s="49" t="s">
        <v>0</v>
      </c>
      <c r="BF32" s="14">
        <v>114</v>
      </c>
      <c r="BG32" s="49" t="s">
        <v>0</v>
      </c>
    </row>
    <row r="33" spans="1:59" ht="14.4" customHeight="1" x14ac:dyDescent="0.2">
      <c r="A33" s="23"/>
      <c r="C33" s="31"/>
      <c r="K33" s="22"/>
      <c r="M33" s="22"/>
      <c r="O33" s="22"/>
      <c r="Q33" s="22"/>
      <c r="S33" s="22"/>
      <c r="U33" s="22"/>
      <c r="W33" s="22"/>
      <c r="AA33" s="22"/>
      <c r="AC33" s="22"/>
      <c r="AE33" s="22"/>
      <c r="AF33" s="4"/>
      <c r="AI33" s="12"/>
      <c r="AJ33" s="13">
        <f>AJ31+2</f>
        <v>28</v>
      </c>
      <c r="AK33" s="49" t="s">
        <v>0</v>
      </c>
      <c r="AL33" s="14">
        <v>19</v>
      </c>
      <c r="AM33" s="49" t="s">
        <v>0</v>
      </c>
      <c r="AN33" s="14">
        <v>26</v>
      </c>
      <c r="AO33" s="49" t="s">
        <v>0</v>
      </c>
      <c r="AP33" s="14">
        <v>34</v>
      </c>
      <c r="AQ33" s="49" t="s">
        <v>0</v>
      </c>
      <c r="AR33" s="14">
        <v>43</v>
      </c>
      <c r="AS33" s="49" t="s">
        <v>0</v>
      </c>
      <c r="AT33" s="14">
        <v>54</v>
      </c>
      <c r="AU33" s="49" t="s">
        <v>0</v>
      </c>
      <c r="AV33" s="14">
        <v>65</v>
      </c>
      <c r="AW33" s="49" t="s">
        <v>0</v>
      </c>
      <c r="AX33" s="14">
        <v>77</v>
      </c>
      <c r="AY33" s="49" t="s">
        <v>0</v>
      </c>
      <c r="AZ33" s="14">
        <v>84</v>
      </c>
      <c r="BA33" s="49" t="s">
        <v>0</v>
      </c>
      <c r="BB33" s="14">
        <v>90</v>
      </c>
      <c r="BC33" s="49" t="s">
        <v>0</v>
      </c>
      <c r="BD33" s="14">
        <v>105</v>
      </c>
      <c r="BE33" s="49" t="s">
        <v>0</v>
      </c>
      <c r="BF33" s="14">
        <v>120</v>
      </c>
      <c r="BG33" s="49" t="s">
        <v>0</v>
      </c>
    </row>
    <row r="34" spans="1:59" ht="16.2" customHeight="1" x14ac:dyDescent="0.55000000000000004">
      <c r="A34" s="78" t="s">
        <v>17</v>
      </c>
      <c r="B34" s="79"/>
      <c r="C34" s="80"/>
      <c r="D34" s="79"/>
      <c r="E34" s="79"/>
      <c r="F34" s="79"/>
      <c r="G34" s="79"/>
      <c r="H34" s="79"/>
      <c r="I34" s="81"/>
      <c r="J34" s="58" t="s">
        <v>52</v>
      </c>
      <c r="K34" s="59"/>
      <c r="L34" s="60"/>
      <c r="M34" s="59"/>
      <c r="N34" s="60"/>
      <c r="O34" s="59"/>
      <c r="P34" s="60"/>
      <c r="Q34" s="59"/>
      <c r="R34" s="60"/>
      <c r="S34" s="22"/>
      <c r="U34" s="22"/>
      <c r="W34" s="22"/>
      <c r="AA34" s="22"/>
      <c r="AC34" s="22"/>
      <c r="AE34" s="22"/>
      <c r="AF34" s="4"/>
      <c r="AI34" s="12"/>
      <c r="AJ34" s="13">
        <v>29</v>
      </c>
      <c r="AK34" s="49" t="s">
        <v>0</v>
      </c>
      <c r="AL34" s="14">
        <f>(AL33+AL35)/2</f>
        <v>20</v>
      </c>
      <c r="AM34" s="49" t="s">
        <v>0</v>
      </c>
      <c r="AN34" s="14">
        <f>(AN33+AN35)/2</f>
        <v>27.5</v>
      </c>
      <c r="AO34" s="49" t="s">
        <v>0</v>
      </c>
      <c r="AP34" s="14">
        <f>(AP33+AP35)/2</f>
        <v>36</v>
      </c>
      <c r="AQ34" s="49" t="s">
        <v>0</v>
      </c>
      <c r="AR34" s="14">
        <f>(AR33+AR35)/2</f>
        <v>45.5</v>
      </c>
      <c r="AS34" s="49" t="s">
        <v>0</v>
      </c>
      <c r="AT34" s="14">
        <f>(AT33+AT35)/2</f>
        <v>56.5</v>
      </c>
      <c r="AU34" s="49" t="s">
        <v>0</v>
      </c>
      <c r="AV34" s="14">
        <f>(AV33+AV35)/2</f>
        <v>68</v>
      </c>
      <c r="AW34" s="49" t="s">
        <v>0</v>
      </c>
      <c r="AX34" s="14">
        <f>(AX33+AX35)/2</f>
        <v>81</v>
      </c>
      <c r="AY34" s="49" t="s">
        <v>0</v>
      </c>
      <c r="AZ34" s="14">
        <f>(AZ33+AZ35)/2</f>
        <v>88</v>
      </c>
      <c r="BA34" s="49" t="s">
        <v>0</v>
      </c>
      <c r="BB34" s="14">
        <f>(BB33+BB35)/2</f>
        <v>95</v>
      </c>
      <c r="BC34" s="49" t="s">
        <v>0</v>
      </c>
      <c r="BD34" s="14">
        <f>(BD33+BD35)/2</f>
        <v>110.5</v>
      </c>
      <c r="BE34" s="49" t="s">
        <v>0</v>
      </c>
      <c r="BF34" s="14">
        <f>(BF33+BF35)/2</f>
        <v>126.5</v>
      </c>
      <c r="BG34" s="49" t="s">
        <v>0</v>
      </c>
    </row>
    <row r="35" spans="1:59" ht="12.6" customHeight="1" x14ac:dyDescent="0.3">
      <c r="A35" s="82" t="s">
        <v>70</v>
      </c>
      <c r="B35" s="83"/>
      <c r="C35" s="77"/>
      <c r="D35" s="83"/>
      <c r="E35" s="83"/>
      <c r="F35" s="83"/>
      <c r="G35" s="83"/>
      <c r="H35" s="83"/>
      <c r="I35" s="84"/>
      <c r="J35" s="61" t="s">
        <v>30</v>
      </c>
      <c r="K35" s="59"/>
      <c r="L35" s="60"/>
      <c r="M35" s="59"/>
      <c r="N35" s="60"/>
      <c r="O35" s="59"/>
      <c r="P35" s="60"/>
      <c r="Q35" s="59"/>
      <c r="R35" s="60"/>
      <c r="S35" s="22"/>
      <c r="U35" s="22"/>
      <c r="W35" s="22"/>
      <c r="AA35" s="22"/>
      <c r="AC35" s="22"/>
      <c r="AE35" s="22"/>
      <c r="AF35" s="4"/>
      <c r="AI35" s="12"/>
      <c r="AJ35" s="13">
        <f>AJ33+2</f>
        <v>30</v>
      </c>
      <c r="AK35" s="49" t="s">
        <v>0</v>
      </c>
      <c r="AL35" s="14">
        <v>21</v>
      </c>
      <c r="AM35" s="49" t="s">
        <v>0</v>
      </c>
      <c r="AN35" s="14">
        <v>29</v>
      </c>
      <c r="AO35" s="49" t="s">
        <v>0</v>
      </c>
      <c r="AP35" s="14">
        <v>38</v>
      </c>
      <c r="AQ35" s="49" t="s">
        <v>0</v>
      </c>
      <c r="AR35" s="14">
        <v>48</v>
      </c>
      <c r="AS35" s="49" t="s">
        <v>0</v>
      </c>
      <c r="AT35" s="14">
        <v>59</v>
      </c>
      <c r="AU35" s="49" t="s">
        <v>0</v>
      </c>
      <c r="AV35" s="14">
        <v>71</v>
      </c>
      <c r="AW35" s="49" t="s">
        <v>0</v>
      </c>
      <c r="AX35" s="14">
        <v>85</v>
      </c>
      <c r="AY35" s="49" t="s">
        <v>0</v>
      </c>
      <c r="AZ35" s="14">
        <v>92</v>
      </c>
      <c r="BA35" s="49" t="s">
        <v>0</v>
      </c>
      <c r="BB35" s="14">
        <v>100</v>
      </c>
      <c r="BC35" s="49" t="s">
        <v>0</v>
      </c>
      <c r="BD35" s="14">
        <v>116</v>
      </c>
      <c r="BE35" s="49" t="s">
        <v>0</v>
      </c>
      <c r="BF35" s="14">
        <v>133</v>
      </c>
      <c r="BG35" s="49" t="s">
        <v>0</v>
      </c>
    </row>
    <row r="36" spans="1:59" ht="15.6" x14ac:dyDescent="0.3">
      <c r="A36" s="83" t="s">
        <v>71</v>
      </c>
      <c r="B36" s="83"/>
      <c r="C36" s="85"/>
      <c r="D36" s="83"/>
      <c r="E36" s="83"/>
      <c r="F36" s="83"/>
      <c r="G36" s="83"/>
      <c r="H36" s="83"/>
      <c r="I36" s="84"/>
      <c r="J36" s="61" t="s">
        <v>31</v>
      </c>
      <c r="K36" s="59"/>
      <c r="L36" s="60"/>
      <c r="M36" s="59"/>
      <c r="N36" s="60"/>
      <c r="O36" s="59"/>
      <c r="P36" s="60"/>
      <c r="Q36" s="59"/>
      <c r="R36" s="60"/>
      <c r="S36" s="22"/>
      <c r="U36" s="22"/>
      <c r="W36" s="22"/>
      <c r="AA36" s="22"/>
      <c r="AC36" s="22"/>
      <c r="AE36" s="22"/>
      <c r="AF36" s="4"/>
      <c r="AI36" s="12"/>
      <c r="AJ36" s="13">
        <f>(AJ35+AJ37)/2</f>
        <v>31</v>
      </c>
      <c r="AK36" s="49" t="s">
        <v>0</v>
      </c>
      <c r="AL36" s="14">
        <f>(AL35+AL37)/2</f>
        <v>22</v>
      </c>
      <c r="AM36" s="49" t="s">
        <v>0</v>
      </c>
      <c r="AN36" s="14">
        <f>(AN35+AN37)/2</f>
        <v>30.5</v>
      </c>
      <c r="AO36" s="49" t="s">
        <v>0</v>
      </c>
      <c r="AP36" s="14">
        <f>(AP35+AP37)/2</f>
        <v>39.5</v>
      </c>
      <c r="AQ36" s="49" t="s">
        <v>0</v>
      </c>
      <c r="AR36" s="14">
        <f>(AR35+AR37)/2</f>
        <v>50</v>
      </c>
      <c r="AS36" s="49" t="s">
        <v>0</v>
      </c>
      <c r="AT36" s="14">
        <f>(AT35+AT37)/2</f>
        <v>62</v>
      </c>
      <c r="AU36" s="49" t="s">
        <v>0</v>
      </c>
      <c r="AV36" s="14">
        <f>(AV35+AV37)/2</f>
        <v>74.5</v>
      </c>
      <c r="AW36" s="49" t="s">
        <v>0</v>
      </c>
      <c r="AX36" s="14">
        <f>(AX35+AX37)/2</f>
        <v>89</v>
      </c>
      <c r="AY36" s="49" t="s">
        <v>0</v>
      </c>
      <c r="AZ36" s="14">
        <f>(AZ35+AZ37)/2</f>
        <v>96.5</v>
      </c>
      <c r="BA36" s="49" t="s">
        <v>0</v>
      </c>
      <c r="BB36" s="14">
        <f>(BB35+BB37)/2</f>
        <v>104.5</v>
      </c>
      <c r="BC36" s="49" t="s">
        <v>0</v>
      </c>
      <c r="BD36" s="14">
        <f>(BD35+BD37)/2</f>
        <v>121.5</v>
      </c>
      <c r="BE36" s="49" t="s">
        <v>0</v>
      </c>
      <c r="BF36" s="14">
        <f>(BF35+BF37)/2</f>
        <v>139.5</v>
      </c>
      <c r="BG36" s="49" t="s">
        <v>0</v>
      </c>
    </row>
    <row r="37" spans="1:59" ht="15.6" x14ac:dyDescent="0.3">
      <c r="A37" s="82" t="s">
        <v>18</v>
      </c>
      <c r="B37" s="83"/>
      <c r="C37" s="77"/>
      <c r="D37" s="83"/>
      <c r="E37" s="83"/>
      <c r="F37" s="83"/>
      <c r="G37" s="83"/>
      <c r="H37" s="83"/>
      <c r="I37" s="84"/>
      <c r="J37" s="61" t="s">
        <v>32</v>
      </c>
      <c r="K37" s="59"/>
      <c r="L37" s="60"/>
      <c r="M37" s="59"/>
      <c r="N37" s="60"/>
      <c r="O37" s="59"/>
      <c r="P37" s="60"/>
      <c r="Q37" s="59"/>
      <c r="R37" s="60"/>
      <c r="S37" s="22"/>
      <c r="U37" s="22"/>
      <c r="W37" s="22"/>
      <c r="AA37" s="22"/>
      <c r="AC37" s="22"/>
      <c r="AE37" s="22"/>
      <c r="AF37" s="4"/>
      <c r="AI37" s="12"/>
      <c r="AJ37" s="13">
        <f>AJ35+2</f>
        <v>32</v>
      </c>
      <c r="AK37" s="49" t="s">
        <v>0</v>
      </c>
      <c r="AL37" s="14">
        <v>23</v>
      </c>
      <c r="AM37" s="49" t="s">
        <v>0</v>
      </c>
      <c r="AN37" s="14">
        <v>32</v>
      </c>
      <c r="AO37" s="49" t="s">
        <v>0</v>
      </c>
      <c r="AP37" s="14">
        <v>41</v>
      </c>
      <c r="AQ37" s="49" t="s">
        <v>0</v>
      </c>
      <c r="AR37" s="14">
        <v>52</v>
      </c>
      <c r="AS37" s="49" t="s">
        <v>0</v>
      </c>
      <c r="AT37" s="14">
        <v>65</v>
      </c>
      <c r="AU37" s="49" t="s">
        <v>0</v>
      </c>
      <c r="AV37" s="14">
        <v>78</v>
      </c>
      <c r="AW37" s="49" t="s">
        <v>0</v>
      </c>
      <c r="AX37" s="14">
        <v>93</v>
      </c>
      <c r="AY37" s="49" t="s">
        <v>0</v>
      </c>
      <c r="AZ37" s="14">
        <v>101</v>
      </c>
      <c r="BA37" s="49" t="s">
        <v>0</v>
      </c>
      <c r="BB37" s="14">
        <v>109</v>
      </c>
      <c r="BC37" s="49" t="s">
        <v>0</v>
      </c>
      <c r="BD37" s="14">
        <v>127</v>
      </c>
      <c r="BE37" s="49" t="s">
        <v>0</v>
      </c>
      <c r="BF37" s="14">
        <v>146</v>
      </c>
      <c r="BG37" s="49" t="s">
        <v>0</v>
      </c>
    </row>
    <row r="38" spans="1:59" ht="15.6" x14ac:dyDescent="0.3">
      <c r="A38" s="86" t="s">
        <v>42</v>
      </c>
      <c r="B38" s="83"/>
      <c r="C38" s="77"/>
      <c r="D38" s="83"/>
      <c r="E38" s="83"/>
      <c r="F38" s="83"/>
      <c r="G38" s="83"/>
      <c r="H38" s="83"/>
      <c r="I38" s="84"/>
      <c r="J38" s="61" t="s">
        <v>47</v>
      </c>
      <c r="K38" s="59"/>
      <c r="L38" s="60"/>
      <c r="M38" s="59"/>
      <c r="N38" s="60"/>
      <c r="O38" s="59"/>
      <c r="P38" s="60"/>
      <c r="Q38" s="59"/>
      <c r="R38" s="60"/>
      <c r="S38" s="22"/>
      <c r="U38" s="22"/>
      <c r="W38" s="22"/>
      <c r="AA38" s="22"/>
      <c r="AC38" s="22"/>
      <c r="AE38" s="22"/>
      <c r="AF38" s="4"/>
      <c r="AI38" s="12"/>
      <c r="AJ38" s="13">
        <f>(AJ37+AJ39)/2</f>
        <v>33</v>
      </c>
      <c r="AK38" s="49" t="s">
        <v>0</v>
      </c>
      <c r="AL38" s="14">
        <f>(AL37+AL39)/2</f>
        <v>24</v>
      </c>
      <c r="AM38" s="49" t="s">
        <v>0</v>
      </c>
      <c r="AN38" s="14">
        <f>(AN37+AN39)/2</f>
        <v>33.5</v>
      </c>
      <c r="AO38" s="49" t="s">
        <v>0</v>
      </c>
      <c r="AP38" s="14">
        <f>(AP37+AP39)/2</f>
        <v>43</v>
      </c>
      <c r="AQ38" s="49" t="s">
        <v>0</v>
      </c>
      <c r="AR38" s="14">
        <f>(AR37+AR39)/2</f>
        <v>54.5</v>
      </c>
      <c r="AS38" s="49" t="s">
        <v>0</v>
      </c>
      <c r="AT38" s="14">
        <f>(AT37+AT39)/2</f>
        <v>68</v>
      </c>
      <c r="AU38" s="49" t="s">
        <v>0</v>
      </c>
      <c r="AV38" s="14">
        <f>(AV37+AV39)/2</f>
        <v>81.5</v>
      </c>
      <c r="AW38" s="49" t="s">
        <v>0</v>
      </c>
      <c r="AX38" s="14">
        <f>(AX37+AX39)/2</f>
        <v>97.5</v>
      </c>
      <c r="AY38" s="49" t="s">
        <v>0</v>
      </c>
      <c r="AZ38" s="14">
        <f>(AZ37+AZ39)/2</f>
        <v>105.5</v>
      </c>
      <c r="BA38" s="49" t="s">
        <v>0</v>
      </c>
      <c r="BB38" s="14">
        <f>(BB37+BB39)/2</f>
        <v>114</v>
      </c>
      <c r="BC38" s="49" t="s">
        <v>0</v>
      </c>
      <c r="BD38" s="14">
        <f>(BD37+BD39)/2</f>
        <v>132.5</v>
      </c>
      <c r="BE38" s="49" t="s">
        <v>0</v>
      </c>
      <c r="BF38" s="14">
        <f>(BF37+BF39)/2</f>
        <v>152.5</v>
      </c>
      <c r="BG38" s="49" t="s">
        <v>0</v>
      </c>
    </row>
    <row r="39" spans="1:59" ht="15.6" x14ac:dyDescent="0.3">
      <c r="A39" s="82" t="s">
        <v>19</v>
      </c>
      <c r="B39" s="83"/>
      <c r="C39" s="85"/>
      <c r="D39" s="83"/>
      <c r="E39" s="83"/>
      <c r="F39" s="83"/>
      <c r="G39" s="83"/>
      <c r="H39" s="83"/>
      <c r="I39" s="84"/>
      <c r="J39" s="61" t="s">
        <v>48</v>
      </c>
      <c r="K39" s="59"/>
      <c r="L39" s="60"/>
      <c r="M39" s="59"/>
      <c r="N39" s="60"/>
      <c r="O39" s="59"/>
      <c r="P39" s="60"/>
      <c r="Q39" s="59"/>
      <c r="R39" s="60"/>
      <c r="S39" s="22"/>
      <c r="U39" s="22"/>
      <c r="W39" s="22"/>
      <c r="AA39" s="22"/>
      <c r="AC39" s="22"/>
      <c r="AE39" s="22"/>
      <c r="AF39" s="4"/>
      <c r="AI39" s="12"/>
      <c r="AJ39" s="13">
        <f>AJ37+2</f>
        <v>34</v>
      </c>
      <c r="AK39" s="49" t="s">
        <v>0</v>
      </c>
      <c r="AL39" s="14">
        <v>25</v>
      </c>
      <c r="AM39" s="49" t="s">
        <v>0</v>
      </c>
      <c r="AN39" s="14">
        <v>35</v>
      </c>
      <c r="AO39" s="49" t="s">
        <v>0</v>
      </c>
      <c r="AP39" s="14">
        <v>45</v>
      </c>
      <c r="AQ39" s="49" t="s">
        <v>0</v>
      </c>
      <c r="AR39" s="14">
        <v>57</v>
      </c>
      <c r="AS39" s="49" t="s">
        <v>0</v>
      </c>
      <c r="AT39" s="14">
        <v>71</v>
      </c>
      <c r="AU39" s="49" t="s">
        <v>0</v>
      </c>
      <c r="AV39" s="14">
        <v>85</v>
      </c>
      <c r="AW39" s="49" t="s">
        <v>0</v>
      </c>
      <c r="AX39" s="14">
        <v>102</v>
      </c>
      <c r="AY39" s="49" t="s">
        <v>0</v>
      </c>
      <c r="AZ39" s="14">
        <v>110</v>
      </c>
      <c r="BA39" s="49" t="s">
        <v>0</v>
      </c>
      <c r="BB39" s="14">
        <v>119</v>
      </c>
      <c r="BC39" s="49" t="s">
        <v>0</v>
      </c>
      <c r="BD39" s="14">
        <v>138</v>
      </c>
      <c r="BE39" s="49" t="s">
        <v>0</v>
      </c>
      <c r="BF39" s="14">
        <v>159</v>
      </c>
      <c r="BG39" s="49" t="s">
        <v>0</v>
      </c>
    </row>
    <row r="40" spans="1:59" ht="15.6" x14ac:dyDescent="0.3">
      <c r="A40" s="87" t="s">
        <v>20</v>
      </c>
      <c r="B40" s="83"/>
      <c r="C40" s="77"/>
      <c r="D40" s="83"/>
      <c r="E40" s="83"/>
      <c r="F40" s="83"/>
      <c r="G40" s="83"/>
      <c r="H40" s="83"/>
      <c r="I40" s="84"/>
      <c r="J40" s="61" t="s">
        <v>49</v>
      </c>
      <c r="K40" s="59"/>
      <c r="L40" s="60"/>
      <c r="M40" s="59"/>
      <c r="N40" s="60"/>
      <c r="O40" s="59"/>
      <c r="P40" s="60"/>
      <c r="Q40" s="59"/>
      <c r="R40" s="60"/>
      <c r="S40" s="22"/>
      <c r="U40" s="22"/>
      <c r="W40" s="22"/>
      <c r="AA40" s="22"/>
      <c r="AC40" s="22"/>
      <c r="AE40" s="22"/>
      <c r="AF40" s="4"/>
      <c r="AI40" s="12"/>
      <c r="AJ40" s="13">
        <f>(AJ39+AJ41)/2</f>
        <v>35</v>
      </c>
      <c r="AK40" s="49" t="s">
        <v>0</v>
      </c>
      <c r="AL40" s="14">
        <f>(AL39+AL41)/2</f>
        <v>26.5</v>
      </c>
      <c r="AM40" s="49" t="s">
        <v>0</v>
      </c>
      <c r="AN40" s="14">
        <f>(AN39+AN41)/2</f>
        <v>36.5</v>
      </c>
      <c r="AO40" s="49" t="s">
        <v>0</v>
      </c>
      <c r="AP40" s="14">
        <f>(AP39+AP41)/2</f>
        <v>47</v>
      </c>
      <c r="AQ40" s="49" t="s">
        <v>0</v>
      </c>
      <c r="AR40" s="14">
        <f>(AR39+AR41)/2</f>
        <v>59.5</v>
      </c>
      <c r="AS40" s="49" t="s">
        <v>0</v>
      </c>
      <c r="AT40" s="14">
        <f>(AT39+AT41)/2</f>
        <v>74</v>
      </c>
      <c r="AU40" s="49" t="s">
        <v>0</v>
      </c>
      <c r="AV40" s="14">
        <f>(AV39+AV41)/2</f>
        <v>89</v>
      </c>
      <c r="AW40" s="49" t="s">
        <v>0</v>
      </c>
      <c r="AX40" s="14">
        <f>(AX39+AX41)/2</f>
        <v>106</v>
      </c>
      <c r="AY40" s="49" t="s">
        <v>0</v>
      </c>
      <c r="AZ40" s="14">
        <f>(AZ39+AZ41)/2</f>
        <v>115</v>
      </c>
      <c r="BA40" s="49" t="s">
        <v>0</v>
      </c>
      <c r="BB40" s="14">
        <f>(BB39+BB41)/2</f>
        <v>124.5</v>
      </c>
      <c r="BC40" s="49" t="s">
        <v>0</v>
      </c>
      <c r="BD40" s="14">
        <f>(BD39+BD41)/2</f>
        <v>144</v>
      </c>
      <c r="BE40" s="49" t="s">
        <v>0</v>
      </c>
      <c r="BF40" s="14">
        <f>(BF39+BF41)/2</f>
        <v>165.5</v>
      </c>
      <c r="BG40" s="49" t="s">
        <v>0</v>
      </c>
    </row>
    <row r="41" spans="1:59" ht="15.6" x14ac:dyDescent="0.3">
      <c r="A41" s="82" t="s">
        <v>21</v>
      </c>
      <c r="B41" s="83"/>
      <c r="C41" s="85"/>
      <c r="D41" s="83"/>
      <c r="E41" s="83"/>
      <c r="F41" s="83"/>
      <c r="G41" s="83"/>
      <c r="H41" s="83"/>
      <c r="I41" s="84"/>
      <c r="J41" s="61" t="s">
        <v>50</v>
      </c>
      <c r="K41" s="59"/>
      <c r="L41" s="60"/>
      <c r="M41" s="59"/>
      <c r="N41" s="60"/>
      <c r="O41" s="59"/>
      <c r="P41" s="60"/>
      <c r="Q41" s="59"/>
      <c r="R41" s="60"/>
      <c r="S41" s="22"/>
      <c r="U41" s="22"/>
      <c r="W41" s="22"/>
      <c r="AA41" s="22"/>
      <c r="AC41" s="22"/>
      <c r="AE41" s="22"/>
      <c r="AF41" s="4"/>
      <c r="AI41" s="12"/>
      <c r="AJ41" s="13">
        <f>AJ39+2</f>
        <v>36</v>
      </c>
      <c r="AK41" s="49" t="s">
        <v>0</v>
      </c>
      <c r="AL41" s="14">
        <v>28</v>
      </c>
      <c r="AM41" s="49" t="s">
        <v>0</v>
      </c>
      <c r="AN41" s="14">
        <v>38</v>
      </c>
      <c r="AO41" s="49" t="s">
        <v>0</v>
      </c>
      <c r="AP41" s="14">
        <v>49</v>
      </c>
      <c r="AQ41" s="49" t="s">
        <v>0</v>
      </c>
      <c r="AR41" s="14">
        <v>62</v>
      </c>
      <c r="AS41" s="49" t="s">
        <v>0</v>
      </c>
      <c r="AT41" s="14">
        <v>77</v>
      </c>
      <c r="AU41" s="49" t="s">
        <v>0</v>
      </c>
      <c r="AV41" s="14">
        <v>93</v>
      </c>
      <c r="AW41" s="49" t="s">
        <v>0</v>
      </c>
      <c r="AX41" s="14">
        <v>110</v>
      </c>
      <c r="AY41" s="49" t="s">
        <v>0</v>
      </c>
      <c r="AZ41" s="14">
        <v>120</v>
      </c>
      <c r="BA41" s="49" t="s">
        <v>0</v>
      </c>
      <c r="BB41" s="14">
        <v>130</v>
      </c>
      <c r="BC41" s="49" t="s">
        <v>0</v>
      </c>
      <c r="BD41" s="14">
        <v>150</v>
      </c>
      <c r="BE41" s="49" t="s">
        <v>0</v>
      </c>
      <c r="BF41" s="14">
        <v>172</v>
      </c>
      <c r="BG41" s="49" t="s">
        <v>0</v>
      </c>
    </row>
    <row r="42" spans="1:59" ht="15.6" x14ac:dyDescent="0.3">
      <c r="A42" s="87" t="s">
        <v>34</v>
      </c>
      <c r="B42" s="83"/>
      <c r="C42" s="77"/>
      <c r="D42" s="83"/>
      <c r="E42" s="83"/>
      <c r="F42" s="83"/>
      <c r="G42" s="83"/>
      <c r="H42" s="83"/>
      <c r="I42" s="84"/>
      <c r="J42" s="61" t="s">
        <v>51</v>
      </c>
      <c r="K42" s="59"/>
      <c r="L42" s="60"/>
      <c r="M42" s="59"/>
      <c r="N42" s="60"/>
      <c r="O42" s="59"/>
      <c r="P42" s="60"/>
      <c r="Q42" s="59"/>
      <c r="R42" s="60"/>
      <c r="S42" s="22"/>
      <c r="U42" s="22"/>
      <c r="W42" s="22"/>
      <c r="AA42" s="22"/>
      <c r="AC42" s="22"/>
      <c r="AE42" s="22"/>
      <c r="AF42" s="4"/>
      <c r="AI42" s="12"/>
      <c r="AJ42" s="13">
        <f>(AJ41+AJ43)/2</f>
        <v>37</v>
      </c>
      <c r="AK42" s="49" t="s">
        <v>0</v>
      </c>
      <c r="AL42" s="14">
        <f>(AL41+AL43)/2</f>
        <v>29</v>
      </c>
      <c r="AM42" s="49" t="s">
        <v>0</v>
      </c>
      <c r="AN42" s="14">
        <f>(AN41+AN43)/2</f>
        <v>39.5</v>
      </c>
      <c r="AO42" s="49" t="s">
        <v>0</v>
      </c>
      <c r="AP42" s="14">
        <f>(AP41+AP43)/2</f>
        <v>51</v>
      </c>
      <c r="AQ42" s="49" t="s">
        <v>0</v>
      </c>
      <c r="AR42" s="14">
        <f>(AR41+AR43)/2</f>
        <v>64.5</v>
      </c>
      <c r="AS42" s="49" t="s">
        <v>0</v>
      </c>
      <c r="AT42" s="14">
        <f>(AT41+AT43)/2</f>
        <v>80</v>
      </c>
      <c r="AU42" s="49" t="s">
        <v>0</v>
      </c>
      <c r="AV42" s="14">
        <f>(AV41+AV43)/2</f>
        <v>96.5</v>
      </c>
      <c r="AW42" s="49" t="s">
        <v>0</v>
      </c>
      <c r="AX42" s="14">
        <f>(AX41+AX43)/2</f>
        <v>114.5</v>
      </c>
      <c r="AY42" s="49" t="s">
        <v>0</v>
      </c>
      <c r="AZ42" s="14">
        <f>(AZ41+AZ43)/2</f>
        <v>124.5</v>
      </c>
      <c r="BA42" s="49" t="s">
        <v>0</v>
      </c>
      <c r="BB42" s="14">
        <f>(BB41+BB43)/2</f>
        <v>135</v>
      </c>
      <c r="BC42" s="49" t="s">
        <v>0</v>
      </c>
      <c r="BD42" s="14">
        <f>(BD41+BD43)/2</f>
        <v>156</v>
      </c>
      <c r="BE42" s="49" t="s">
        <v>0</v>
      </c>
      <c r="BF42" s="14">
        <f>(BF41+BF43)/2</f>
        <v>179</v>
      </c>
      <c r="BG42" s="49" t="s">
        <v>0</v>
      </c>
    </row>
    <row r="43" spans="1:59" ht="15" x14ac:dyDescent="0.25">
      <c r="A43" s="88" t="s">
        <v>22</v>
      </c>
      <c r="B43" s="83"/>
      <c r="C43" s="83"/>
      <c r="D43" s="83"/>
      <c r="E43" s="83"/>
      <c r="F43" s="83"/>
      <c r="G43" s="83"/>
      <c r="H43" s="83"/>
      <c r="I43" s="83"/>
      <c r="J43" s="62"/>
      <c r="K43" s="59"/>
      <c r="L43" s="60"/>
      <c r="M43" s="59"/>
      <c r="N43" s="60"/>
      <c r="O43" s="59"/>
      <c r="P43" s="60"/>
      <c r="Q43" s="59"/>
      <c r="R43" s="60"/>
      <c r="S43" s="22"/>
      <c r="U43" s="22"/>
      <c r="W43" s="22"/>
      <c r="AA43" s="22"/>
      <c r="AC43" s="22"/>
      <c r="AE43" s="22"/>
      <c r="AF43" s="4"/>
      <c r="AI43" s="12"/>
      <c r="AJ43" s="13">
        <f>AJ41+2</f>
        <v>38</v>
      </c>
      <c r="AK43" s="49" t="s">
        <v>0</v>
      </c>
      <c r="AL43" s="14">
        <v>30</v>
      </c>
      <c r="AM43" s="49" t="s">
        <v>0</v>
      </c>
      <c r="AN43" s="14">
        <v>41</v>
      </c>
      <c r="AO43" s="49" t="s">
        <v>0</v>
      </c>
      <c r="AP43" s="14">
        <v>53</v>
      </c>
      <c r="AQ43" s="49" t="s">
        <v>0</v>
      </c>
      <c r="AR43" s="14">
        <v>67</v>
      </c>
      <c r="AS43" s="49" t="s">
        <v>0</v>
      </c>
      <c r="AT43" s="14">
        <v>83</v>
      </c>
      <c r="AU43" s="49" t="s">
        <v>0</v>
      </c>
      <c r="AV43" s="14">
        <v>100</v>
      </c>
      <c r="AW43" s="49" t="s">
        <v>0</v>
      </c>
      <c r="AX43" s="14">
        <v>119</v>
      </c>
      <c r="AY43" s="49" t="s">
        <v>0</v>
      </c>
      <c r="AZ43" s="14">
        <v>129</v>
      </c>
      <c r="BA43" s="49" t="s">
        <v>0</v>
      </c>
      <c r="BB43" s="14">
        <v>140</v>
      </c>
      <c r="BC43" s="49" t="s">
        <v>0</v>
      </c>
      <c r="BD43" s="14">
        <v>162</v>
      </c>
      <c r="BE43" s="49" t="s">
        <v>0</v>
      </c>
      <c r="BF43" s="14">
        <v>186</v>
      </c>
      <c r="BG43" s="49" t="s">
        <v>0</v>
      </c>
    </row>
    <row r="44" spans="1:59" x14ac:dyDescent="0.2">
      <c r="A44" s="89"/>
      <c r="B44" s="90"/>
      <c r="C44" s="90"/>
      <c r="D44" s="90"/>
      <c r="E44" s="90"/>
      <c r="F44" s="90"/>
      <c r="G44" s="90"/>
      <c r="H44" s="90"/>
      <c r="I44" s="91"/>
      <c r="K44" s="22"/>
      <c r="M44" s="22"/>
      <c r="O44" s="22"/>
      <c r="Q44" s="22"/>
      <c r="S44" s="22"/>
      <c r="U44" s="22"/>
      <c r="W44" s="22"/>
      <c r="AA44" s="22"/>
      <c r="AC44" s="22"/>
      <c r="AE44" s="22"/>
      <c r="AF44" s="4"/>
      <c r="AI44" s="12"/>
      <c r="AJ44" s="13">
        <f>(AJ43+AJ45)/2</f>
        <v>39</v>
      </c>
      <c r="AK44" s="49" t="s">
        <v>0</v>
      </c>
      <c r="AL44" s="14">
        <f>(AL43+AL45)/2</f>
        <v>30.5</v>
      </c>
      <c r="AM44" s="49" t="s">
        <v>0</v>
      </c>
      <c r="AN44" s="14">
        <f>(AN43+AN45)/2</f>
        <v>42</v>
      </c>
      <c r="AO44" s="49" t="s">
        <v>0</v>
      </c>
      <c r="AP44" s="14">
        <f>(AP43+AP45)/2</f>
        <v>54.5</v>
      </c>
      <c r="AQ44" s="49" t="s">
        <v>0</v>
      </c>
      <c r="AR44" s="14">
        <f>(AR43+AR45)/2</f>
        <v>68</v>
      </c>
      <c r="AS44" s="49" t="s">
        <v>0</v>
      </c>
      <c r="AT44" s="14">
        <f>(AT43+AT45)/2</f>
        <v>86</v>
      </c>
      <c r="AU44" s="49" t="s">
        <v>0</v>
      </c>
      <c r="AV44" s="14">
        <f>(AV43+AV45)/2</f>
        <v>104</v>
      </c>
      <c r="AW44" s="49" t="s">
        <v>0</v>
      </c>
      <c r="AX44" s="14">
        <f>(AX43+AX45)/2</f>
        <v>123.5</v>
      </c>
      <c r="AY44" s="49" t="s">
        <v>0</v>
      </c>
      <c r="AZ44" s="14">
        <f>(AZ43+AZ45)/2</f>
        <v>134</v>
      </c>
      <c r="BA44" s="49" t="s">
        <v>0</v>
      </c>
      <c r="BB44" s="14">
        <f>(BB43+BB45)/2</f>
        <v>145.5</v>
      </c>
      <c r="BC44" s="49" t="s">
        <v>0</v>
      </c>
      <c r="BD44" s="14">
        <f>(BD43+BD45)/2</f>
        <v>168.5</v>
      </c>
      <c r="BE44" s="49" t="s">
        <v>0</v>
      </c>
      <c r="BF44" s="14">
        <f>(BF43+BF45)/2</f>
        <v>193</v>
      </c>
      <c r="BG44" s="49" t="s">
        <v>0</v>
      </c>
    </row>
    <row r="45" spans="1:59" x14ac:dyDescent="0.2">
      <c r="B45" s="4"/>
      <c r="C45" s="4"/>
      <c r="D45" s="4"/>
      <c r="E45" s="4"/>
      <c r="F45" s="4"/>
      <c r="H45" s="4"/>
      <c r="K45" s="22"/>
      <c r="M45" s="22"/>
      <c r="O45" s="22"/>
      <c r="Q45" s="22"/>
      <c r="S45" s="22"/>
      <c r="U45" s="22"/>
      <c r="W45" s="22"/>
      <c r="AA45" s="22"/>
      <c r="AC45" s="22"/>
      <c r="AE45" s="22"/>
      <c r="AF45" s="4"/>
      <c r="AI45" s="12"/>
      <c r="AJ45" s="13">
        <f>AJ43+2</f>
        <v>40</v>
      </c>
      <c r="AK45" s="49" t="s">
        <v>0</v>
      </c>
      <c r="AL45" s="14">
        <v>31</v>
      </c>
      <c r="AM45" s="49" t="s">
        <v>0</v>
      </c>
      <c r="AN45" s="14">
        <v>43</v>
      </c>
      <c r="AO45" s="49" t="s">
        <v>0</v>
      </c>
      <c r="AP45" s="14">
        <v>56</v>
      </c>
      <c r="AQ45" s="49" t="s">
        <v>0</v>
      </c>
      <c r="AR45" s="14">
        <v>69</v>
      </c>
      <c r="AS45" s="49" t="s">
        <v>0</v>
      </c>
      <c r="AT45" s="14">
        <v>89</v>
      </c>
      <c r="AU45" s="49" t="s">
        <v>0</v>
      </c>
      <c r="AV45" s="14">
        <v>108</v>
      </c>
      <c r="AW45" s="49" t="s">
        <v>0</v>
      </c>
      <c r="AX45" s="14">
        <v>128</v>
      </c>
      <c r="AY45" s="49" t="s">
        <v>0</v>
      </c>
      <c r="AZ45" s="14">
        <v>139</v>
      </c>
      <c r="BA45" s="49" t="s">
        <v>0</v>
      </c>
      <c r="BB45" s="14">
        <v>151</v>
      </c>
      <c r="BC45" s="49" t="s">
        <v>0</v>
      </c>
      <c r="BD45" s="14">
        <v>175</v>
      </c>
      <c r="BE45" s="49" t="s">
        <v>0</v>
      </c>
      <c r="BF45" s="14">
        <v>200</v>
      </c>
      <c r="BG45" s="49" t="s">
        <v>0</v>
      </c>
    </row>
    <row r="46" spans="1:59" x14ac:dyDescent="0.2">
      <c r="B46" s="4"/>
      <c r="C46" s="4"/>
      <c r="D46" s="4"/>
      <c r="E46" s="4"/>
      <c r="F46" s="4"/>
      <c r="H46" s="4"/>
      <c r="K46" s="22"/>
      <c r="M46" s="22"/>
      <c r="O46" s="22"/>
      <c r="Q46" s="22"/>
      <c r="S46" s="22"/>
      <c r="U46" s="22"/>
      <c r="W46" s="22"/>
      <c r="AA46" s="22"/>
      <c r="AC46" s="22"/>
      <c r="AE46" s="22"/>
      <c r="AF46" s="4"/>
      <c r="AI46" s="12"/>
      <c r="AJ46" s="13">
        <f>(AJ45+AJ47)/2</f>
        <v>41</v>
      </c>
      <c r="AK46" s="49" t="s">
        <v>0</v>
      </c>
      <c r="AL46" s="14">
        <f>(AL45+AL47)/2</f>
        <v>32.5</v>
      </c>
      <c r="AM46" s="49" t="s">
        <v>0</v>
      </c>
      <c r="AN46" s="14">
        <f>AN45+(AN$55-AN$45)/($AJ$55-$AJ$45)</f>
        <v>44.7</v>
      </c>
      <c r="AO46" s="49" t="s">
        <v>0</v>
      </c>
      <c r="AP46" s="14">
        <f>AP45+(AP$55-AP$45)/($AJ$55-$AJ$45)</f>
        <v>58</v>
      </c>
      <c r="AQ46" s="49" t="s">
        <v>0</v>
      </c>
      <c r="AR46" s="14">
        <f>AR45+(AR$55-AR$45)/($AJ$55-$AJ$45)</f>
        <v>71.7</v>
      </c>
      <c r="AS46" s="49" t="s">
        <v>0</v>
      </c>
      <c r="AT46" s="14">
        <f>AT45+(AT$55-AT$45)/($AJ$55-$AJ$45)</f>
        <v>91.9</v>
      </c>
      <c r="AU46" s="49" t="s">
        <v>0</v>
      </c>
      <c r="AV46" s="14">
        <f>AV45+(AV$55-AV$45)/($AJ$55-$AJ$45)</f>
        <v>112.3</v>
      </c>
      <c r="AW46" s="49" t="s">
        <v>0</v>
      </c>
      <c r="AX46" s="14">
        <f>(AX45+AX47)/2</f>
        <v>133</v>
      </c>
      <c r="AY46" s="49" t="s">
        <v>0</v>
      </c>
      <c r="AZ46" s="14">
        <f>(AZ45+AZ47)/2</f>
        <v>144</v>
      </c>
      <c r="BA46" s="49" t="s">
        <v>0</v>
      </c>
      <c r="BB46" s="14">
        <f>(BB45+BB47)/2</f>
        <v>156</v>
      </c>
      <c r="BC46" s="49" t="s">
        <v>0</v>
      </c>
      <c r="BD46" s="14">
        <f>(BD45+BD47)/2</f>
        <v>181</v>
      </c>
      <c r="BE46" s="49" t="s">
        <v>0</v>
      </c>
      <c r="BF46" s="14">
        <f>(BF45+BF47)/2</f>
        <v>207.5</v>
      </c>
      <c r="BG46" s="49" t="s">
        <v>0</v>
      </c>
    </row>
    <row r="47" spans="1:59" x14ac:dyDescent="0.2">
      <c r="B47" s="4"/>
      <c r="C47" s="4"/>
      <c r="D47" s="4"/>
      <c r="E47" s="4"/>
      <c r="F47" s="4"/>
      <c r="H47" s="4"/>
      <c r="K47" s="22"/>
      <c r="M47" s="22"/>
      <c r="O47" s="22"/>
      <c r="Q47" s="22"/>
      <c r="S47" s="22"/>
      <c r="U47" s="22"/>
      <c r="W47" s="22"/>
      <c r="AA47" s="22"/>
      <c r="AC47" s="22"/>
      <c r="AE47" s="22"/>
      <c r="AF47" s="4"/>
      <c r="AI47" s="12"/>
      <c r="AJ47" s="13">
        <f>AJ45+2</f>
        <v>42</v>
      </c>
      <c r="AK47" s="49" t="s">
        <v>0</v>
      </c>
      <c r="AL47" s="14">
        <v>34</v>
      </c>
      <c r="AM47" s="49" t="s">
        <v>0</v>
      </c>
      <c r="AN47" s="14">
        <f t="shared" ref="AN47:AV54" si="0">AN46+(AN$55-AN$45)/($AJ$55-$AJ$45)</f>
        <v>46.400000000000006</v>
      </c>
      <c r="AO47" s="49" t="s">
        <v>0</v>
      </c>
      <c r="AP47" s="14">
        <f t="shared" si="0"/>
        <v>60</v>
      </c>
      <c r="AQ47" s="49" t="s">
        <v>0</v>
      </c>
      <c r="AR47" s="14">
        <f t="shared" si="0"/>
        <v>74.400000000000006</v>
      </c>
      <c r="AS47" s="49" t="s">
        <v>0</v>
      </c>
      <c r="AT47" s="14">
        <f t="shared" si="0"/>
        <v>94.800000000000011</v>
      </c>
      <c r="AU47" s="49" t="s">
        <v>0</v>
      </c>
      <c r="AV47" s="14">
        <f t="shared" si="0"/>
        <v>116.6</v>
      </c>
      <c r="AW47" s="49" t="s">
        <v>0</v>
      </c>
      <c r="AX47" s="14">
        <v>138</v>
      </c>
      <c r="AY47" s="49" t="s">
        <v>0</v>
      </c>
      <c r="AZ47" s="14">
        <v>149</v>
      </c>
      <c r="BA47" s="49" t="s">
        <v>0</v>
      </c>
      <c r="BB47" s="14">
        <v>161</v>
      </c>
      <c r="BC47" s="49" t="s">
        <v>0</v>
      </c>
      <c r="BD47" s="14">
        <v>187</v>
      </c>
      <c r="BE47" s="49" t="s">
        <v>0</v>
      </c>
      <c r="BF47" s="14">
        <v>215</v>
      </c>
      <c r="BG47" s="49" t="s">
        <v>0</v>
      </c>
    </row>
    <row r="48" spans="1:59" x14ac:dyDescent="0.2">
      <c r="A48" s="4"/>
      <c r="B48" s="4"/>
      <c r="C48" s="4"/>
      <c r="D48" s="4"/>
      <c r="E48" s="4"/>
      <c r="F48" s="4"/>
      <c r="H48" s="4"/>
      <c r="K48" s="22"/>
      <c r="M48" s="22"/>
      <c r="O48" s="22"/>
      <c r="Q48" s="22"/>
      <c r="S48" s="22"/>
      <c r="U48" s="22"/>
      <c r="W48" s="22"/>
      <c r="AA48" s="22"/>
      <c r="AC48" s="22"/>
      <c r="AE48" s="22"/>
      <c r="AF48" s="4"/>
      <c r="AI48" s="12"/>
      <c r="AJ48" s="13">
        <f>(AJ47+AJ49)/2</f>
        <v>43</v>
      </c>
      <c r="AK48" s="49" t="s">
        <v>0</v>
      </c>
      <c r="AL48" s="14">
        <f>(AL47+AL49)/2</f>
        <v>35.5</v>
      </c>
      <c r="AM48" s="49" t="s">
        <v>0</v>
      </c>
      <c r="AN48" s="14">
        <f t="shared" si="0"/>
        <v>48.100000000000009</v>
      </c>
      <c r="AO48" s="49" t="s">
        <v>0</v>
      </c>
      <c r="AP48" s="14">
        <f t="shared" si="0"/>
        <v>62</v>
      </c>
      <c r="AQ48" s="49" t="s">
        <v>0</v>
      </c>
      <c r="AR48" s="14">
        <f t="shared" si="0"/>
        <v>77.100000000000009</v>
      </c>
      <c r="AS48" s="49" t="s">
        <v>0</v>
      </c>
      <c r="AT48" s="14">
        <f t="shared" si="0"/>
        <v>97.700000000000017</v>
      </c>
      <c r="AU48" s="49" t="s">
        <v>0</v>
      </c>
      <c r="AV48" s="14">
        <f t="shared" si="0"/>
        <v>120.89999999999999</v>
      </c>
      <c r="AW48" s="49" t="s">
        <v>0</v>
      </c>
      <c r="AX48" s="14">
        <f>(AX47+AX49)/2</f>
        <v>142.5</v>
      </c>
      <c r="AY48" s="49" t="s">
        <v>0</v>
      </c>
      <c r="AZ48" s="14">
        <f>(AZ47+AZ49)/2</f>
        <v>154.5</v>
      </c>
      <c r="BA48" s="49" t="s">
        <v>0</v>
      </c>
      <c r="BB48" s="14">
        <f>(BB47+BB49)/2</f>
        <v>167</v>
      </c>
      <c r="BC48" s="49" t="s">
        <v>0</v>
      </c>
      <c r="BD48" s="14">
        <f>(BD47+BD49)/2</f>
        <v>193.5</v>
      </c>
      <c r="BE48" s="49" t="s">
        <v>0</v>
      </c>
      <c r="BF48" s="14">
        <f>(BF47+BF49)/2</f>
        <v>222.5</v>
      </c>
      <c r="BG48" s="49" t="s">
        <v>0</v>
      </c>
    </row>
    <row r="49" spans="1:59" x14ac:dyDescent="0.2">
      <c r="A49" s="4"/>
      <c r="B49" s="4"/>
      <c r="C49" s="4"/>
      <c r="D49" s="4"/>
      <c r="E49" s="4"/>
      <c r="F49" s="4"/>
      <c r="H49" s="4"/>
      <c r="K49" s="22"/>
      <c r="M49" s="22"/>
      <c r="O49" s="22"/>
      <c r="Q49" s="22"/>
      <c r="S49" s="22"/>
      <c r="U49" s="22"/>
      <c r="W49" s="22"/>
      <c r="AA49" s="22"/>
      <c r="AC49" s="22"/>
      <c r="AE49" s="22"/>
      <c r="AF49" s="4"/>
      <c r="AI49" s="12"/>
      <c r="AJ49" s="13">
        <f>AJ47+2</f>
        <v>44</v>
      </c>
      <c r="AK49" s="49" t="s">
        <v>0</v>
      </c>
      <c r="AL49" s="14">
        <v>37</v>
      </c>
      <c r="AM49" s="49" t="s">
        <v>0</v>
      </c>
      <c r="AN49" s="14">
        <f t="shared" si="0"/>
        <v>49.800000000000011</v>
      </c>
      <c r="AO49" s="49" t="s">
        <v>0</v>
      </c>
      <c r="AP49" s="14">
        <f t="shared" si="0"/>
        <v>64</v>
      </c>
      <c r="AQ49" s="49" t="s">
        <v>0</v>
      </c>
      <c r="AR49" s="14">
        <f t="shared" si="0"/>
        <v>79.800000000000011</v>
      </c>
      <c r="AS49" s="49" t="s">
        <v>0</v>
      </c>
      <c r="AT49" s="14">
        <f t="shared" si="0"/>
        <v>100.60000000000002</v>
      </c>
      <c r="AU49" s="49" t="s">
        <v>0</v>
      </c>
      <c r="AV49" s="14">
        <f t="shared" si="0"/>
        <v>125.19999999999999</v>
      </c>
      <c r="AW49" s="49" t="s">
        <v>0</v>
      </c>
      <c r="AX49" s="14">
        <v>147</v>
      </c>
      <c r="AY49" s="49" t="s">
        <v>0</v>
      </c>
      <c r="AZ49" s="14">
        <v>160</v>
      </c>
      <c r="BA49" s="49" t="s">
        <v>0</v>
      </c>
      <c r="BB49" s="14">
        <v>173</v>
      </c>
      <c r="BC49" s="49" t="s">
        <v>0</v>
      </c>
      <c r="BD49" s="14">
        <v>200</v>
      </c>
      <c r="BE49" s="49" t="s">
        <v>0</v>
      </c>
      <c r="BF49" s="14">
        <v>230</v>
      </c>
      <c r="BG49" s="49" t="s">
        <v>0</v>
      </c>
    </row>
    <row r="50" spans="1:59" ht="15" x14ac:dyDescent="0.25">
      <c r="A50" s="4"/>
      <c r="B50" s="4"/>
      <c r="C50" s="20" t="s">
        <v>23</v>
      </c>
      <c r="D50" s="4"/>
      <c r="E50" s="4"/>
      <c r="F50" s="4"/>
      <c r="H50" s="20" t="s">
        <v>24</v>
      </c>
      <c r="K50" s="22"/>
      <c r="M50" s="22"/>
      <c r="O50" s="22"/>
      <c r="Q50" s="22"/>
      <c r="S50" s="22"/>
      <c r="U50" s="22"/>
      <c r="W50" s="22"/>
      <c r="AA50" s="22"/>
      <c r="AC50" s="22"/>
      <c r="AE50" s="22"/>
      <c r="AF50" s="4"/>
      <c r="AI50" s="12"/>
      <c r="AJ50" s="13">
        <f>(AJ49+AJ51)/2</f>
        <v>45</v>
      </c>
      <c r="AK50" s="49" t="s">
        <v>0</v>
      </c>
      <c r="AL50" s="14">
        <f>(AL49+AL51)/2</f>
        <v>38</v>
      </c>
      <c r="AM50" s="49" t="s">
        <v>0</v>
      </c>
      <c r="AN50" s="14">
        <f t="shared" si="0"/>
        <v>51.500000000000014</v>
      </c>
      <c r="AO50" s="49" t="s">
        <v>0</v>
      </c>
      <c r="AP50" s="14">
        <f t="shared" si="0"/>
        <v>66</v>
      </c>
      <c r="AQ50" s="49" t="s">
        <v>0</v>
      </c>
      <c r="AR50" s="14">
        <f t="shared" si="0"/>
        <v>82.500000000000014</v>
      </c>
      <c r="AS50" s="49" t="s">
        <v>0</v>
      </c>
      <c r="AT50" s="14">
        <f t="shared" si="0"/>
        <v>103.50000000000003</v>
      </c>
      <c r="AU50" s="49" t="s">
        <v>0</v>
      </c>
      <c r="AV50" s="14">
        <f t="shared" si="0"/>
        <v>129.5</v>
      </c>
      <c r="AW50" s="49" t="s">
        <v>0</v>
      </c>
      <c r="AX50" s="14">
        <f>(AX49+AX51)/2</f>
        <v>152</v>
      </c>
      <c r="AY50" s="49" t="s">
        <v>0</v>
      </c>
      <c r="AZ50" s="14">
        <f>(AZ49+AZ51)/2</f>
        <v>165</v>
      </c>
      <c r="BA50" s="49" t="s">
        <v>0</v>
      </c>
      <c r="BB50" s="14">
        <f>(BB49+BB51)/2</f>
        <v>178.5</v>
      </c>
      <c r="BC50" s="49" t="s">
        <v>0</v>
      </c>
      <c r="BD50" s="14">
        <f>(BD49+BD51)/2</f>
        <v>206.5</v>
      </c>
      <c r="BE50" s="49" t="s">
        <v>0</v>
      </c>
      <c r="BF50" s="14">
        <f>(BF49+BF51)/2</f>
        <v>237.5</v>
      </c>
      <c r="BG50" s="49" t="s">
        <v>0</v>
      </c>
    </row>
    <row r="51" spans="1:59" x14ac:dyDescent="0.2">
      <c r="A51" s="33" t="s">
        <v>25</v>
      </c>
      <c r="B51" s="2"/>
      <c r="C51" s="36">
        <f>VLOOKUP(C$8,$AJ$6:$BF$140,C$53)</f>
        <v>241</v>
      </c>
      <c r="D51" s="34" t="s">
        <v>16</v>
      </c>
      <c r="E51" s="4"/>
      <c r="F51" s="4"/>
      <c r="G51" s="36">
        <f>VLOOKUP(C$8,$AJ$6:$BF$140,C$53)</f>
        <v>241</v>
      </c>
      <c r="H51" s="34" t="s">
        <v>16</v>
      </c>
      <c r="I51" s="2" t="s">
        <v>25</v>
      </c>
      <c r="K51" s="22"/>
      <c r="M51" s="22"/>
      <c r="O51" s="22"/>
      <c r="Q51" s="22"/>
      <c r="S51" s="22"/>
      <c r="U51" s="22"/>
      <c r="W51" s="22"/>
      <c r="AA51" s="22"/>
      <c r="AC51" s="22"/>
      <c r="AE51" s="22"/>
      <c r="AF51" s="4"/>
      <c r="AI51" s="12"/>
      <c r="AJ51" s="13">
        <f>AJ49+2</f>
        <v>46</v>
      </c>
      <c r="AK51" s="49" t="s">
        <v>0</v>
      </c>
      <c r="AL51" s="14">
        <v>39</v>
      </c>
      <c r="AM51" s="49" t="s">
        <v>0</v>
      </c>
      <c r="AN51" s="14">
        <f t="shared" si="0"/>
        <v>53.200000000000017</v>
      </c>
      <c r="AO51" s="49" t="s">
        <v>0</v>
      </c>
      <c r="AP51" s="14">
        <f t="shared" si="0"/>
        <v>68</v>
      </c>
      <c r="AQ51" s="49" t="s">
        <v>0</v>
      </c>
      <c r="AR51" s="14">
        <f t="shared" si="0"/>
        <v>85.200000000000017</v>
      </c>
      <c r="AS51" s="49" t="s">
        <v>0</v>
      </c>
      <c r="AT51" s="14">
        <f t="shared" si="0"/>
        <v>106.40000000000003</v>
      </c>
      <c r="AU51" s="49" t="s">
        <v>0</v>
      </c>
      <c r="AV51" s="14">
        <f t="shared" si="0"/>
        <v>133.80000000000001</v>
      </c>
      <c r="AW51" s="49" t="s">
        <v>0</v>
      </c>
      <c r="AX51" s="14">
        <v>157</v>
      </c>
      <c r="AY51" s="49" t="s">
        <v>0</v>
      </c>
      <c r="AZ51" s="14">
        <v>170</v>
      </c>
      <c r="BA51" s="49" t="s">
        <v>0</v>
      </c>
      <c r="BB51" s="14">
        <v>184</v>
      </c>
      <c r="BC51" s="49" t="s">
        <v>0</v>
      </c>
      <c r="BD51" s="14">
        <v>213</v>
      </c>
      <c r="BE51" s="49" t="s">
        <v>0</v>
      </c>
      <c r="BF51" s="14">
        <v>245</v>
      </c>
      <c r="BG51" s="49" t="s">
        <v>0</v>
      </c>
    </row>
    <row r="52" spans="1:59" x14ac:dyDescent="0.2">
      <c r="A52" s="33" t="s">
        <v>26</v>
      </c>
      <c r="B52" s="4"/>
      <c r="C52" s="36">
        <f>VLOOKUP(C$8-C$9,$AJ$6:$BF$140,C$53)</f>
        <v>181.40000000000003</v>
      </c>
      <c r="D52" s="34" t="s">
        <v>16</v>
      </c>
      <c r="E52" s="4"/>
      <c r="F52" s="4"/>
      <c r="G52" s="36">
        <f>VLOOKUP(C$9,$AJ$6:$BF$140,C$53)</f>
        <v>20</v>
      </c>
      <c r="H52" s="34" t="s">
        <v>16</v>
      </c>
      <c r="I52" s="2" t="s">
        <v>27</v>
      </c>
      <c r="K52" s="22"/>
      <c r="M52" s="22"/>
      <c r="O52" s="22"/>
      <c r="Q52" s="22"/>
      <c r="S52" s="22"/>
      <c r="U52" s="22"/>
      <c r="W52" s="22"/>
      <c r="AA52" s="22"/>
      <c r="AC52" s="22"/>
      <c r="AE52" s="22"/>
      <c r="AI52" s="12"/>
      <c r="AJ52" s="13">
        <f>(AJ51+AJ53)/2</f>
        <v>47</v>
      </c>
      <c r="AK52" s="49" t="s">
        <v>0</v>
      </c>
      <c r="AL52" s="14">
        <f>(AL51+AL53)/2</f>
        <v>40.5</v>
      </c>
      <c r="AM52" s="49" t="s">
        <v>0</v>
      </c>
      <c r="AN52" s="14">
        <f t="shared" si="0"/>
        <v>54.90000000000002</v>
      </c>
      <c r="AO52" s="49" t="s">
        <v>0</v>
      </c>
      <c r="AP52" s="14">
        <f t="shared" si="0"/>
        <v>70</v>
      </c>
      <c r="AQ52" s="49" t="s">
        <v>0</v>
      </c>
      <c r="AR52" s="14">
        <f t="shared" si="0"/>
        <v>87.90000000000002</v>
      </c>
      <c r="AS52" s="49" t="s">
        <v>0</v>
      </c>
      <c r="AT52" s="14">
        <f t="shared" si="0"/>
        <v>109.30000000000004</v>
      </c>
      <c r="AU52" s="49" t="s">
        <v>0</v>
      </c>
      <c r="AV52" s="14">
        <f t="shared" si="0"/>
        <v>138.10000000000002</v>
      </c>
      <c r="AW52" s="49" t="s">
        <v>0</v>
      </c>
      <c r="AX52" s="14">
        <f>(AX51+AX53)/2</f>
        <v>162</v>
      </c>
      <c r="AY52" s="49" t="s">
        <v>0</v>
      </c>
      <c r="AZ52" s="14">
        <f>(AZ51+AZ53)/2</f>
        <v>175.5</v>
      </c>
      <c r="BA52" s="49" t="s">
        <v>0</v>
      </c>
      <c r="BB52" s="14">
        <f>(BB51+BB53)/2</f>
        <v>189.5</v>
      </c>
      <c r="BC52" s="49" t="s">
        <v>0</v>
      </c>
      <c r="BD52" s="14">
        <f>(BD51+BD53)/2</f>
        <v>220</v>
      </c>
      <c r="BE52" s="49" t="s">
        <v>0</v>
      </c>
      <c r="BF52" s="14">
        <f>(BF51+BF53)/2</f>
        <v>252.5</v>
      </c>
      <c r="BG52" s="49" t="s">
        <v>0</v>
      </c>
    </row>
    <row r="53" spans="1:59" x14ac:dyDescent="0.2">
      <c r="A53" s="37" t="s">
        <v>38</v>
      </c>
      <c r="C53">
        <f>IF(C7=12,3,IF(C7=14,5,IF(C7=16,7,IF(C7=18,9,IF(C7=20,11,IF(C7=22,13,IF(C7=24,15,IF(C7=25,17,IF(C7=26,19,IF(C7=28,21,IF(C7=30,23,"Select Another Diameter")))))))))))</f>
        <v>11</v>
      </c>
      <c r="D53" s="4"/>
      <c r="E53" s="4"/>
      <c r="F53" s="4"/>
      <c r="H53" s="4"/>
      <c r="K53" s="22"/>
      <c r="M53" s="22"/>
      <c r="N53" t="s">
        <v>69</v>
      </c>
      <c r="O53" s="22"/>
      <c r="Q53" s="22"/>
      <c r="S53" s="22"/>
      <c r="U53" s="22"/>
      <c r="W53" s="22"/>
      <c r="AA53" s="22"/>
      <c r="AC53" s="22"/>
      <c r="AE53" s="22"/>
      <c r="AF53" s="4"/>
      <c r="AI53" s="12"/>
      <c r="AJ53" s="13">
        <f>AJ51+2</f>
        <v>48</v>
      </c>
      <c r="AK53" s="49" t="s">
        <v>0</v>
      </c>
      <c r="AL53" s="14">
        <v>42</v>
      </c>
      <c r="AM53" s="49" t="s">
        <v>0</v>
      </c>
      <c r="AN53" s="14">
        <f t="shared" si="0"/>
        <v>56.600000000000023</v>
      </c>
      <c r="AO53" s="49" t="s">
        <v>0</v>
      </c>
      <c r="AP53" s="14">
        <f t="shared" si="0"/>
        <v>72</v>
      </c>
      <c r="AQ53" s="49" t="s">
        <v>0</v>
      </c>
      <c r="AR53" s="14">
        <f t="shared" si="0"/>
        <v>90.600000000000023</v>
      </c>
      <c r="AS53" s="49" t="s">
        <v>0</v>
      </c>
      <c r="AT53" s="14">
        <f t="shared" si="0"/>
        <v>112.20000000000005</v>
      </c>
      <c r="AU53" s="49" t="s">
        <v>0</v>
      </c>
      <c r="AV53" s="14">
        <f t="shared" si="0"/>
        <v>142.40000000000003</v>
      </c>
      <c r="AW53" s="49" t="s">
        <v>0</v>
      </c>
      <c r="AX53" s="14">
        <v>167</v>
      </c>
      <c r="AY53" s="49" t="s">
        <v>0</v>
      </c>
      <c r="AZ53" s="14">
        <v>181</v>
      </c>
      <c r="BA53" s="49" t="s">
        <v>0</v>
      </c>
      <c r="BB53" s="14">
        <v>195</v>
      </c>
      <c r="BC53" s="49" t="s">
        <v>0</v>
      </c>
      <c r="BD53" s="14">
        <v>227</v>
      </c>
      <c r="BE53" s="49" t="s">
        <v>0</v>
      </c>
      <c r="BF53" s="14">
        <v>260</v>
      </c>
      <c r="BG53" s="49" t="s">
        <v>0</v>
      </c>
    </row>
    <row r="54" spans="1:59" x14ac:dyDescent="0.2">
      <c r="A54" s="4"/>
      <c r="B54" s="4"/>
      <c r="D54" s="1"/>
      <c r="E54" s="1"/>
      <c r="F54" s="1"/>
      <c r="H54" s="1"/>
      <c r="K54" s="22"/>
      <c r="M54" s="22"/>
      <c r="O54" s="22"/>
      <c r="Q54" s="22"/>
      <c r="S54" s="22"/>
      <c r="U54" s="22"/>
      <c r="W54" s="22"/>
      <c r="AA54" s="22"/>
      <c r="AC54" s="22"/>
      <c r="AE54" s="22"/>
      <c r="AI54" s="12"/>
      <c r="AJ54" s="13">
        <f>(AJ53+AJ55)/2</f>
        <v>49</v>
      </c>
      <c r="AK54" s="49" t="s">
        <v>0</v>
      </c>
      <c r="AL54" s="14">
        <f>(AL53+AL55)/2</f>
        <v>42.5</v>
      </c>
      <c r="AM54" s="49" t="s">
        <v>0</v>
      </c>
      <c r="AN54" s="14">
        <f t="shared" si="0"/>
        <v>58.300000000000026</v>
      </c>
      <c r="AO54" s="49" t="s">
        <v>0</v>
      </c>
      <c r="AP54" s="14">
        <f t="shared" si="0"/>
        <v>74</v>
      </c>
      <c r="AQ54" s="49" t="s">
        <v>0</v>
      </c>
      <c r="AR54" s="14">
        <f t="shared" si="0"/>
        <v>93.300000000000026</v>
      </c>
      <c r="AS54" s="49" t="s">
        <v>0</v>
      </c>
      <c r="AT54" s="14">
        <f t="shared" si="0"/>
        <v>115.10000000000005</v>
      </c>
      <c r="AU54" s="49" t="s">
        <v>0</v>
      </c>
      <c r="AV54" s="14">
        <f t="shared" si="0"/>
        <v>146.70000000000005</v>
      </c>
      <c r="AW54" s="49" t="s">
        <v>0</v>
      </c>
      <c r="AX54" s="14">
        <f>(AX53+AX55)/2</f>
        <v>172</v>
      </c>
      <c r="AY54" s="49" t="s">
        <v>0</v>
      </c>
      <c r="AZ54" s="14">
        <f>(AZ53+AZ55)/2</f>
        <v>186.48520454277519</v>
      </c>
      <c r="BA54" s="49" t="s">
        <v>0</v>
      </c>
      <c r="BB54" s="14">
        <f>(BB53+BB55)/2</f>
        <v>201.27775376272251</v>
      </c>
      <c r="BC54" s="49" t="s">
        <v>0</v>
      </c>
      <c r="BD54" s="14">
        <f>(BD53+BD55)/2</f>
        <v>233.77710535623061</v>
      </c>
      <c r="BE54" s="49" t="s">
        <v>0</v>
      </c>
      <c r="BF54" s="14">
        <f>(BF53+BF55)/2</f>
        <v>268</v>
      </c>
      <c r="BG54" s="49" t="s">
        <v>0</v>
      </c>
    </row>
    <row r="55" spans="1:59" x14ac:dyDescent="0.2">
      <c r="K55" s="22"/>
      <c r="M55" s="22"/>
      <c r="O55" s="22"/>
      <c r="Q55" s="22"/>
      <c r="S55" s="22"/>
      <c r="U55" s="22"/>
      <c r="W55" s="22"/>
      <c r="AA55" s="22"/>
      <c r="AB55" t="s">
        <v>72</v>
      </c>
      <c r="AC55" s="22"/>
      <c r="AE55" s="22"/>
      <c r="AF55" s="4"/>
      <c r="AI55" s="12"/>
      <c r="AJ55" s="13">
        <f>AJ53+2</f>
        <v>50</v>
      </c>
      <c r="AK55" s="49" t="s">
        <v>0</v>
      </c>
      <c r="AL55" s="14">
        <v>43</v>
      </c>
      <c r="AM55" s="49" t="s">
        <v>0</v>
      </c>
      <c r="AN55" s="14">
        <v>60</v>
      </c>
      <c r="AO55" s="49" t="s">
        <v>0</v>
      </c>
      <c r="AP55" s="14">
        <v>76</v>
      </c>
      <c r="AQ55" s="49" t="s">
        <v>0</v>
      </c>
      <c r="AR55" s="14">
        <v>96</v>
      </c>
      <c r="AS55" s="49" t="s">
        <v>0</v>
      </c>
      <c r="AT55" s="14">
        <v>118</v>
      </c>
      <c r="AU55" s="49" t="s">
        <v>0</v>
      </c>
      <c r="AV55" s="14">
        <v>151</v>
      </c>
      <c r="AW55" s="49" t="s">
        <v>0</v>
      </c>
      <c r="AX55" s="14">
        <v>177</v>
      </c>
      <c r="AY55" s="49" t="s">
        <v>0</v>
      </c>
      <c r="AZ55" s="14">
        <f>$BF55-($BF55-$AX55)*($BF$3-AZ$3)/($BF$3-$AX$3)</f>
        <v>191.97040908555036</v>
      </c>
      <c r="BA55" s="49" t="s">
        <v>0</v>
      </c>
      <c r="BB55" s="14">
        <f>$BF55-($BF55-$AX55)*($BF$3-BB$3)/($BF$3-$AX$3)</f>
        <v>207.55550752544502</v>
      </c>
      <c r="BC55" s="49"/>
      <c r="BD55" s="14">
        <f>$BF55-($BF55-$AX55)*($BF$3-BD$3)/($BF$3-$AX$3)</f>
        <v>240.55421071246118</v>
      </c>
      <c r="BE55" s="49" t="s">
        <v>0</v>
      </c>
      <c r="BF55" s="14">
        <v>276</v>
      </c>
      <c r="BG55" s="49" t="s">
        <v>0</v>
      </c>
    </row>
    <row r="56" spans="1:59" x14ac:dyDescent="0.2">
      <c r="K56" s="22"/>
      <c r="M56" s="22"/>
      <c r="O56" s="22"/>
      <c r="Q56" s="22"/>
      <c r="S56" s="22"/>
      <c r="U56" s="22"/>
      <c r="W56" s="22"/>
      <c r="AA56" s="22"/>
      <c r="AC56" s="22"/>
      <c r="AE56" s="22"/>
      <c r="AF56" s="4"/>
      <c r="AI56" s="12"/>
      <c r="AJ56" s="13">
        <f>(AJ55+AJ57)/2</f>
        <v>51</v>
      </c>
      <c r="AK56" s="49" t="s">
        <v>0</v>
      </c>
      <c r="AL56" s="75">
        <f>AL55+($AL$55-$AL$51)/($AJ$55-$AJ$51)</f>
        <v>44</v>
      </c>
      <c r="AM56" s="49" t="s">
        <v>0</v>
      </c>
      <c r="AN56" s="14">
        <f>AN55+(AN$65-AN$55)/($AJ$65-$AJ$55)</f>
        <v>61.7</v>
      </c>
      <c r="AO56" s="49" t="s">
        <v>0</v>
      </c>
      <c r="AP56" s="14">
        <f>AP55+(AP$65-AP$55)/($AJ$65-$AJ$55)</f>
        <v>78.2</v>
      </c>
      <c r="AQ56" s="49" t="s">
        <v>0</v>
      </c>
      <c r="AR56" s="14">
        <f>AR55+(AR$65-AR$55)/($AJ$65-$AJ$55)</f>
        <v>98.9</v>
      </c>
      <c r="AS56" s="49" t="s">
        <v>0</v>
      </c>
      <c r="AT56" s="14">
        <f>AT55+(AT$65-AT$55)/($AJ$65-$AJ$55)</f>
        <v>121.7</v>
      </c>
      <c r="AU56" s="49" t="s">
        <v>0</v>
      </c>
      <c r="AV56" s="14">
        <f>AV55+(AV$65-AV$55)/($AJ$65-$AJ$55)</f>
        <v>155.1</v>
      </c>
      <c r="AW56" s="49" t="s">
        <v>0</v>
      </c>
      <c r="AX56" s="14">
        <f>AX55+(AX$65-AX$55)/(AJ$65-AJ$55)</f>
        <v>181.9</v>
      </c>
      <c r="AY56" s="49" t="s">
        <v>0</v>
      </c>
      <c r="AZ56" s="14">
        <f t="shared" ref="AZ56:AZ64" si="1">AZ55+(AZ$65-AZ$55)/($AJ$65-$AJ$55)</f>
        <v>197.39966597241326</v>
      </c>
      <c r="BA56" s="49" t="s">
        <v>0</v>
      </c>
      <c r="BB56" s="14">
        <f t="shared" ref="BB56:BB64" si="2">BB55+(BB$65-BB$55)/($AJ$65-$AJ$55)</f>
        <v>213.53575274099106</v>
      </c>
      <c r="BC56" s="49" t="s">
        <v>0</v>
      </c>
      <c r="BD56" s="14">
        <f t="shared" ref="BD56:BD64" si="3">BD55+(BD$65-BD$55)/($AJ$65-$AJ$55)</f>
        <v>247.70107674775022</v>
      </c>
      <c r="BE56" s="49" t="s">
        <v>0</v>
      </c>
      <c r="BF56" s="14">
        <f t="shared" ref="BF56:BF64" si="4">BF55+(BF$65-BF$55)/($AJ$65-$AJ$55)</f>
        <v>284.39999999999998</v>
      </c>
      <c r="BG56" s="49" t="s">
        <v>0</v>
      </c>
    </row>
    <row r="57" spans="1:59" x14ac:dyDescent="0.2">
      <c r="A57" s="1"/>
      <c r="B57" s="1"/>
      <c r="D57" s="1"/>
      <c r="E57" s="1"/>
      <c r="F57" s="1"/>
      <c r="H57" s="1"/>
      <c r="K57" s="22"/>
      <c r="M57" s="22"/>
      <c r="O57" s="22"/>
      <c r="Q57" s="22"/>
      <c r="S57" s="22"/>
      <c r="U57" s="22"/>
      <c r="W57" s="22"/>
      <c r="AA57" s="22"/>
      <c r="AC57" s="22"/>
      <c r="AE57" s="22"/>
      <c r="AF57" s="4"/>
      <c r="AI57" s="12"/>
      <c r="AJ57" s="13">
        <f>AJ55+2</f>
        <v>52</v>
      </c>
      <c r="AK57" s="49" t="s">
        <v>0</v>
      </c>
      <c r="AL57" s="75">
        <f t="shared" ref="AL57:AL59" si="5">AL56+($AL$55-$AL$51)/($AJ$55-$AJ$51)</f>
        <v>45</v>
      </c>
      <c r="AM57" s="49" t="s">
        <v>0</v>
      </c>
      <c r="AN57" s="14">
        <f t="shared" ref="AN57:AV64" si="6">AN56+(AN$65-AN$55)/($AJ$65-$AJ$55)</f>
        <v>63.400000000000006</v>
      </c>
      <c r="AO57" s="49" t="s">
        <v>0</v>
      </c>
      <c r="AP57" s="14">
        <f t="shared" si="6"/>
        <v>80.400000000000006</v>
      </c>
      <c r="AQ57" s="49" t="s">
        <v>0</v>
      </c>
      <c r="AR57" s="14">
        <f t="shared" si="6"/>
        <v>101.80000000000001</v>
      </c>
      <c r="AS57" s="49" t="s">
        <v>0</v>
      </c>
      <c r="AT57" s="14">
        <f t="shared" si="6"/>
        <v>125.4</v>
      </c>
      <c r="AU57" s="49" t="s">
        <v>0</v>
      </c>
      <c r="AV57" s="14">
        <f t="shared" si="6"/>
        <v>159.19999999999999</v>
      </c>
      <c r="AW57" s="49" t="s">
        <v>0</v>
      </c>
      <c r="AX57" s="14">
        <f t="shared" ref="AX57:AX63" si="7">AX56+(AX$65-AX$55)/(AJ$65-AJ$55)</f>
        <v>186.8</v>
      </c>
      <c r="AY57" s="49" t="s">
        <v>0</v>
      </c>
      <c r="AZ57" s="14">
        <f t="shared" si="1"/>
        <v>202.82892285927616</v>
      </c>
      <c r="BA57" s="49" t="s">
        <v>0</v>
      </c>
      <c r="BB57" s="14">
        <f t="shared" si="2"/>
        <v>219.51599795653709</v>
      </c>
      <c r="BC57" s="49" t="s">
        <v>0</v>
      </c>
      <c r="BD57" s="14">
        <f t="shared" si="3"/>
        <v>254.84794278303926</v>
      </c>
      <c r="BE57" s="49" t="s">
        <v>0</v>
      </c>
      <c r="BF57" s="14">
        <f t="shared" si="4"/>
        <v>292.79999999999995</v>
      </c>
      <c r="BG57" s="49" t="s">
        <v>0</v>
      </c>
    </row>
    <row r="58" spans="1:59" x14ac:dyDescent="0.2">
      <c r="A58" s="1"/>
      <c r="B58" s="1"/>
      <c r="H58" s="1"/>
      <c r="K58" s="22"/>
      <c r="M58" s="22"/>
      <c r="O58" s="22"/>
      <c r="Q58" s="22"/>
      <c r="S58" s="22"/>
      <c r="U58" s="22"/>
      <c r="W58" s="22"/>
      <c r="AA58" s="22"/>
      <c r="AC58" s="22"/>
      <c r="AE58" s="22"/>
      <c r="AF58" s="4"/>
      <c r="AI58" s="12"/>
      <c r="AJ58" s="13">
        <f>(AJ57+AJ59)/2</f>
        <v>53</v>
      </c>
      <c r="AK58" s="49" t="s">
        <v>0</v>
      </c>
      <c r="AL58" s="75">
        <f t="shared" si="5"/>
        <v>46</v>
      </c>
      <c r="AM58" s="49" t="s">
        <v>0</v>
      </c>
      <c r="AN58" s="14">
        <f t="shared" si="6"/>
        <v>65.100000000000009</v>
      </c>
      <c r="AO58" s="49" t="s">
        <v>0</v>
      </c>
      <c r="AP58" s="14">
        <f t="shared" si="6"/>
        <v>82.600000000000009</v>
      </c>
      <c r="AQ58" s="49" t="s">
        <v>0</v>
      </c>
      <c r="AR58" s="14">
        <f t="shared" si="6"/>
        <v>104.70000000000002</v>
      </c>
      <c r="AS58" s="49" t="s">
        <v>0</v>
      </c>
      <c r="AT58" s="14">
        <f t="shared" si="6"/>
        <v>129.1</v>
      </c>
      <c r="AU58" s="49" t="s">
        <v>0</v>
      </c>
      <c r="AV58" s="14">
        <f t="shared" si="6"/>
        <v>163.29999999999998</v>
      </c>
      <c r="AW58" s="49" t="s">
        <v>0</v>
      </c>
      <c r="AX58" s="14">
        <f t="shared" si="7"/>
        <v>191.70000000000002</v>
      </c>
      <c r="AY58" s="49" t="s">
        <v>0</v>
      </c>
      <c r="AZ58" s="14">
        <f t="shared" si="1"/>
        <v>208.25817974613906</v>
      </c>
      <c r="BA58" s="49" t="s">
        <v>0</v>
      </c>
      <c r="BB58" s="14">
        <f t="shared" si="2"/>
        <v>225.49624317208313</v>
      </c>
      <c r="BC58" s="49" t="s">
        <v>0</v>
      </c>
      <c r="BD58" s="14">
        <f t="shared" si="3"/>
        <v>261.99480881832829</v>
      </c>
      <c r="BE58" s="49" t="s">
        <v>0</v>
      </c>
      <c r="BF58" s="14">
        <f t="shared" si="4"/>
        <v>301.19999999999993</v>
      </c>
      <c r="BG58" s="49" t="s">
        <v>0</v>
      </c>
    </row>
    <row r="59" spans="1:59" x14ac:dyDescent="0.2">
      <c r="A59" s="1"/>
      <c r="B59" s="1"/>
      <c r="H59" s="1"/>
      <c r="K59" s="22"/>
      <c r="M59" s="22"/>
      <c r="O59" s="22"/>
      <c r="Q59" s="22"/>
      <c r="S59" s="22"/>
      <c r="U59" s="22"/>
      <c r="W59" s="22"/>
      <c r="AA59" s="22"/>
      <c r="AC59" s="22"/>
      <c r="AE59" s="22"/>
      <c r="AF59" s="4"/>
      <c r="AI59" s="12"/>
      <c r="AJ59" s="13">
        <f>AJ57+2</f>
        <v>54</v>
      </c>
      <c r="AK59" s="49" t="s">
        <v>0</v>
      </c>
      <c r="AL59" s="75">
        <f t="shared" si="5"/>
        <v>47</v>
      </c>
      <c r="AM59" s="49" t="s">
        <v>0</v>
      </c>
      <c r="AN59" s="14">
        <f t="shared" si="6"/>
        <v>66.800000000000011</v>
      </c>
      <c r="AO59" s="49" t="s">
        <v>0</v>
      </c>
      <c r="AP59" s="14">
        <f t="shared" si="6"/>
        <v>84.800000000000011</v>
      </c>
      <c r="AQ59" s="49" t="s">
        <v>0</v>
      </c>
      <c r="AR59" s="14">
        <f t="shared" si="6"/>
        <v>107.60000000000002</v>
      </c>
      <c r="AS59" s="49" t="s">
        <v>0</v>
      </c>
      <c r="AT59" s="14">
        <f t="shared" si="6"/>
        <v>132.79999999999998</v>
      </c>
      <c r="AU59" s="49" t="s">
        <v>0</v>
      </c>
      <c r="AV59" s="14">
        <f t="shared" si="6"/>
        <v>167.39999999999998</v>
      </c>
      <c r="AW59" s="49" t="s">
        <v>0</v>
      </c>
      <c r="AX59" s="14">
        <f t="shared" si="7"/>
        <v>196.60000000000002</v>
      </c>
      <c r="AY59" s="49" t="s">
        <v>0</v>
      </c>
      <c r="AZ59" s="14">
        <f t="shared" si="1"/>
        <v>213.68743663300197</v>
      </c>
      <c r="BA59" s="49" t="s">
        <v>0</v>
      </c>
      <c r="BB59" s="14">
        <f t="shared" si="2"/>
        <v>231.47648838762916</v>
      </c>
      <c r="BC59" s="49" t="s">
        <v>0</v>
      </c>
      <c r="BD59" s="14">
        <f t="shared" si="3"/>
        <v>269.1416748536173</v>
      </c>
      <c r="BE59" s="49" t="s">
        <v>0</v>
      </c>
      <c r="BF59" s="14">
        <f t="shared" si="4"/>
        <v>309.59999999999991</v>
      </c>
      <c r="BG59" s="49" t="s">
        <v>0</v>
      </c>
    </row>
    <row r="60" spans="1:59" x14ac:dyDescent="0.2">
      <c r="A60" s="1"/>
      <c r="B60" s="1"/>
      <c r="H60" s="1"/>
      <c r="K60" s="22"/>
      <c r="M60" s="22"/>
      <c r="O60" s="22"/>
      <c r="Q60" s="22"/>
      <c r="S60" s="22"/>
      <c r="U60" s="22"/>
      <c r="W60" s="22"/>
      <c r="AA60" s="22"/>
      <c r="AC60" s="22"/>
      <c r="AE60" s="22"/>
      <c r="AF60" s="4"/>
      <c r="AI60" s="12"/>
      <c r="AJ60" s="13">
        <f>(AJ59+AJ61)/2</f>
        <v>55</v>
      </c>
      <c r="AK60" s="49" t="s">
        <v>0</v>
      </c>
      <c r="AL60" s="14" t="s">
        <v>15</v>
      </c>
      <c r="AM60" s="49" t="s">
        <v>0</v>
      </c>
      <c r="AN60" s="14">
        <f t="shared" si="6"/>
        <v>68.500000000000014</v>
      </c>
      <c r="AO60" s="49" t="s">
        <v>0</v>
      </c>
      <c r="AP60" s="14">
        <f t="shared" si="6"/>
        <v>87.000000000000014</v>
      </c>
      <c r="AQ60" s="49" t="s">
        <v>0</v>
      </c>
      <c r="AR60" s="14">
        <f t="shared" si="6"/>
        <v>110.50000000000003</v>
      </c>
      <c r="AS60" s="49" t="s">
        <v>0</v>
      </c>
      <c r="AT60" s="14">
        <f t="shared" si="6"/>
        <v>136.49999999999997</v>
      </c>
      <c r="AU60" s="49" t="s">
        <v>0</v>
      </c>
      <c r="AV60" s="14">
        <f t="shared" si="6"/>
        <v>171.49999999999997</v>
      </c>
      <c r="AW60" s="49" t="s">
        <v>0</v>
      </c>
      <c r="AX60" s="14">
        <f t="shared" si="7"/>
        <v>201.50000000000003</v>
      </c>
      <c r="AY60" s="49" t="s">
        <v>0</v>
      </c>
      <c r="AZ60" s="14">
        <f t="shared" si="1"/>
        <v>219.11669351986487</v>
      </c>
      <c r="BA60" s="49" t="s">
        <v>0</v>
      </c>
      <c r="BB60" s="14">
        <f t="shared" si="2"/>
        <v>237.45673360317519</v>
      </c>
      <c r="BC60" s="49" t="s">
        <v>0</v>
      </c>
      <c r="BD60" s="14">
        <f t="shared" si="3"/>
        <v>276.28854088890631</v>
      </c>
      <c r="BE60" s="49" t="s">
        <v>0</v>
      </c>
      <c r="BF60" s="14">
        <f t="shared" si="4"/>
        <v>317.99999999999989</v>
      </c>
      <c r="BG60" s="49" t="s">
        <v>0</v>
      </c>
    </row>
    <row r="61" spans="1:59" x14ac:dyDescent="0.2">
      <c r="A61" s="1"/>
      <c r="B61" s="1"/>
      <c r="H61" s="1"/>
      <c r="K61" s="22"/>
      <c r="M61" s="22"/>
      <c r="O61" s="22"/>
      <c r="Q61" s="22"/>
      <c r="S61" s="22"/>
      <c r="U61" s="22"/>
      <c r="W61" s="22"/>
      <c r="AA61" s="22"/>
      <c r="AC61" s="22"/>
      <c r="AE61" s="22"/>
      <c r="AF61" s="4"/>
      <c r="AI61" s="12"/>
      <c r="AJ61" s="13">
        <v>56</v>
      </c>
      <c r="AK61" s="49" t="s">
        <v>0</v>
      </c>
      <c r="AL61" s="14" t="s">
        <v>15</v>
      </c>
      <c r="AM61" s="49" t="s">
        <v>0</v>
      </c>
      <c r="AN61" s="14">
        <f t="shared" si="6"/>
        <v>70.200000000000017</v>
      </c>
      <c r="AO61" s="49" t="s">
        <v>0</v>
      </c>
      <c r="AP61" s="14">
        <f t="shared" si="6"/>
        <v>89.200000000000017</v>
      </c>
      <c r="AQ61" s="49" t="s">
        <v>0</v>
      </c>
      <c r="AR61" s="14">
        <f t="shared" si="6"/>
        <v>113.40000000000003</v>
      </c>
      <c r="AS61" s="49" t="s">
        <v>0</v>
      </c>
      <c r="AT61" s="14">
        <f t="shared" si="6"/>
        <v>140.19999999999996</v>
      </c>
      <c r="AU61" s="49" t="s">
        <v>0</v>
      </c>
      <c r="AV61" s="14">
        <f t="shared" si="6"/>
        <v>175.59999999999997</v>
      </c>
      <c r="AW61" s="49" t="s">
        <v>0</v>
      </c>
      <c r="AX61" s="14">
        <f t="shared" si="7"/>
        <v>206.40000000000003</v>
      </c>
      <c r="AY61" s="49" t="s">
        <v>0</v>
      </c>
      <c r="AZ61" s="14">
        <f t="shared" si="1"/>
        <v>224.54595040672777</v>
      </c>
      <c r="BA61" s="49" t="s">
        <v>0</v>
      </c>
      <c r="BB61" s="14">
        <f t="shared" si="2"/>
        <v>243.43697881872123</v>
      </c>
      <c r="BC61" s="49" t="s">
        <v>0</v>
      </c>
      <c r="BD61" s="14">
        <f t="shared" si="3"/>
        <v>283.43540692419532</v>
      </c>
      <c r="BE61" s="49" t="s">
        <v>0</v>
      </c>
      <c r="BF61" s="14">
        <f t="shared" si="4"/>
        <v>326.39999999999986</v>
      </c>
      <c r="BG61" s="49" t="s">
        <v>0</v>
      </c>
    </row>
    <row r="62" spans="1:59" x14ac:dyDescent="0.2">
      <c r="A62" s="1"/>
      <c r="B62" s="1"/>
      <c r="H62" s="1"/>
      <c r="K62" s="22"/>
      <c r="M62" s="22"/>
      <c r="O62" s="22"/>
      <c r="Q62" s="22"/>
      <c r="S62" s="22"/>
      <c r="U62" s="22"/>
      <c r="W62" s="22"/>
      <c r="AA62" s="22"/>
      <c r="AC62" s="22"/>
      <c r="AE62" s="22"/>
      <c r="AI62" s="12"/>
      <c r="AJ62" s="13">
        <f>(AJ61+AJ63)/2</f>
        <v>57</v>
      </c>
      <c r="AK62" s="49" t="s">
        <v>0</v>
      </c>
      <c r="AL62" s="14" t="s">
        <v>15</v>
      </c>
      <c r="AM62" s="49" t="s">
        <v>0</v>
      </c>
      <c r="AN62" s="14">
        <f t="shared" si="6"/>
        <v>71.90000000000002</v>
      </c>
      <c r="AO62" s="49" t="s">
        <v>0</v>
      </c>
      <c r="AP62" s="14">
        <f t="shared" si="6"/>
        <v>91.40000000000002</v>
      </c>
      <c r="AQ62" s="49" t="s">
        <v>0</v>
      </c>
      <c r="AR62" s="14">
        <f t="shared" si="6"/>
        <v>116.30000000000004</v>
      </c>
      <c r="AS62" s="49" t="s">
        <v>0</v>
      </c>
      <c r="AT62" s="14">
        <f t="shared" si="6"/>
        <v>143.89999999999995</v>
      </c>
      <c r="AU62" s="49" t="s">
        <v>0</v>
      </c>
      <c r="AV62" s="14">
        <f t="shared" si="6"/>
        <v>179.69999999999996</v>
      </c>
      <c r="AW62" s="49" t="s">
        <v>0</v>
      </c>
      <c r="AX62" s="14">
        <f t="shared" si="7"/>
        <v>211.30000000000004</v>
      </c>
      <c r="AY62" s="49" t="s">
        <v>0</v>
      </c>
      <c r="AZ62" s="14">
        <f t="shared" si="1"/>
        <v>229.97520729359067</v>
      </c>
      <c r="BA62" s="49" t="s">
        <v>0</v>
      </c>
      <c r="BB62" s="14">
        <f t="shared" si="2"/>
        <v>249.41722403426726</v>
      </c>
      <c r="BC62" s="49" t="s">
        <v>0</v>
      </c>
      <c r="BD62" s="14">
        <f t="shared" si="3"/>
        <v>290.58227295948433</v>
      </c>
      <c r="BE62" s="49" t="s">
        <v>0</v>
      </c>
      <c r="BF62" s="14">
        <f t="shared" si="4"/>
        <v>334.79999999999984</v>
      </c>
      <c r="BG62" s="49" t="s">
        <v>0</v>
      </c>
    </row>
    <row r="63" spans="1:59" x14ac:dyDescent="0.2">
      <c r="A63" s="1"/>
      <c r="B63" s="1"/>
      <c r="H63" s="1"/>
      <c r="K63" s="22"/>
      <c r="M63" s="22"/>
      <c r="O63" s="22"/>
      <c r="Q63" s="22"/>
      <c r="S63" s="22"/>
      <c r="U63" s="22"/>
      <c r="W63" s="22"/>
      <c r="AA63" s="22"/>
      <c r="AC63" s="22"/>
      <c r="AE63" s="22"/>
      <c r="AF63" s="4"/>
      <c r="AI63" s="12"/>
      <c r="AJ63" s="13">
        <f>AJ61+2</f>
        <v>58</v>
      </c>
      <c r="AK63" s="49" t="s">
        <v>0</v>
      </c>
      <c r="AL63" s="14" t="s">
        <v>15</v>
      </c>
      <c r="AM63" s="49" t="s">
        <v>0</v>
      </c>
      <c r="AN63" s="14">
        <f t="shared" si="6"/>
        <v>73.600000000000023</v>
      </c>
      <c r="AO63" s="49" t="s">
        <v>0</v>
      </c>
      <c r="AP63" s="14">
        <f t="shared" si="6"/>
        <v>93.600000000000023</v>
      </c>
      <c r="AQ63" s="49" t="s">
        <v>0</v>
      </c>
      <c r="AR63" s="14">
        <f t="shared" si="6"/>
        <v>119.20000000000005</v>
      </c>
      <c r="AS63" s="49" t="s">
        <v>0</v>
      </c>
      <c r="AT63" s="14">
        <f t="shared" si="6"/>
        <v>147.59999999999994</v>
      </c>
      <c r="AU63" s="49" t="s">
        <v>0</v>
      </c>
      <c r="AV63" s="14">
        <f t="shared" si="6"/>
        <v>183.79999999999995</v>
      </c>
      <c r="AW63" s="49" t="s">
        <v>0</v>
      </c>
      <c r="AX63" s="14">
        <f t="shared" si="7"/>
        <v>216.20000000000005</v>
      </c>
      <c r="AY63" s="49" t="s">
        <v>0</v>
      </c>
      <c r="AZ63" s="14">
        <f t="shared" si="1"/>
        <v>235.40446418045357</v>
      </c>
      <c r="BA63" s="49" t="s">
        <v>0</v>
      </c>
      <c r="BB63" s="14">
        <f t="shared" si="2"/>
        <v>255.3974692498133</v>
      </c>
      <c r="BC63" s="49" t="s">
        <v>0</v>
      </c>
      <c r="BD63" s="14">
        <f t="shared" si="3"/>
        <v>297.72913899477334</v>
      </c>
      <c r="BE63" s="49" t="s">
        <v>0</v>
      </c>
      <c r="BF63" s="14">
        <f t="shared" si="4"/>
        <v>343.19999999999982</v>
      </c>
      <c r="BG63" s="49" t="s">
        <v>0</v>
      </c>
    </row>
    <row r="64" spans="1:59" x14ac:dyDescent="0.2">
      <c r="A64" s="1"/>
      <c r="B64" s="1"/>
      <c r="H64" s="1"/>
      <c r="K64" s="22"/>
      <c r="M64" s="22"/>
      <c r="O64" s="22"/>
      <c r="Q64" s="22"/>
      <c r="S64" s="22"/>
      <c r="U64" s="22"/>
      <c r="W64" s="22"/>
      <c r="AA64" s="22"/>
      <c r="AC64" s="22"/>
      <c r="AE64" s="22"/>
      <c r="AF64" s="4"/>
      <c r="AI64" s="12"/>
      <c r="AJ64" s="13">
        <f>(AJ63+AJ65)/2</f>
        <v>59</v>
      </c>
      <c r="AK64" s="49" t="s">
        <v>0</v>
      </c>
      <c r="AL64" s="14" t="s">
        <v>15</v>
      </c>
      <c r="AM64" s="49" t="s">
        <v>0</v>
      </c>
      <c r="AN64" s="14">
        <f t="shared" si="6"/>
        <v>75.300000000000026</v>
      </c>
      <c r="AO64" s="49" t="s">
        <v>0</v>
      </c>
      <c r="AP64" s="14">
        <f t="shared" si="6"/>
        <v>95.800000000000026</v>
      </c>
      <c r="AQ64" s="49" t="s">
        <v>0</v>
      </c>
      <c r="AR64" s="14">
        <f t="shared" si="6"/>
        <v>122.10000000000005</v>
      </c>
      <c r="AS64" s="49" t="s">
        <v>0</v>
      </c>
      <c r="AT64" s="14">
        <f t="shared" si="6"/>
        <v>151.29999999999993</v>
      </c>
      <c r="AU64" s="49" t="s">
        <v>0</v>
      </c>
      <c r="AV64" s="14">
        <f t="shared" si="6"/>
        <v>187.89999999999995</v>
      </c>
      <c r="AW64" s="49" t="s">
        <v>0</v>
      </c>
      <c r="AX64" s="14">
        <f>AX63+(AX$65-AX$55)/($AJ$65-$AJ$55)</f>
        <v>221.10000000000005</v>
      </c>
      <c r="AY64" s="49" t="s">
        <v>0</v>
      </c>
      <c r="AZ64" s="14">
        <f t="shared" si="1"/>
        <v>240.83372106731647</v>
      </c>
      <c r="BA64" s="49" t="s">
        <v>0</v>
      </c>
      <c r="BB64" s="14">
        <f t="shared" si="2"/>
        <v>261.3777144653593</v>
      </c>
      <c r="BC64" s="49" t="s">
        <v>0</v>
      </c>
      <c r="BD64" s="14">
        <f t="shared" si="3"/>
        <v>304.87600503006234</v>
      </c>
      <c r="BE64" s="49" t="s">
        <v>0</v>
      </c>
      <c r="BF64" s="14">
        <f t="shared" si="4"/>
        <v>351.5999999999998</v>
      </c>
      <c r="BG64" s="49" t="s">
        <v>0</v>
      </c>
    </row>
    <row r="65" spans="1:59" x14ac:dyDescent="0.2">
      <c r="A65" s="1"/>
      <c r="B65" s="1"/>
      <c r="H65" s="1"/>
      <c r="K65" s="22"/>
      <c r="M65" s="22"/>
      <c r="O65" s="22"/>
      <c r="Q65" s="22"/>
      <c r="S65" s="22"/>
      <c r="U65" s="22"/>
      <c r="W65" s="22"/>
      <c r="AA65" s="22"/>
      <c r="AC65" s="22"/>
      <c r="AE65" s="22"/>
      <c r="AF65" s="4"/>
      <c r="AI65" s="12"/>
      <c r="AJ65" s="13">
        <f>AJ63+2</f>
        <v>60</v>
      </c>
      <c r="AK65" s="49" t="s">
        <v>0</v>
      </c>
      <c r="AL65" s="14" t="s">
        <v>15</v>
      </c>
      <c r="AM65" s="49" t="s">
        <v>0</v>
      </c>
      <c r="AN65" s="14">
        <v>77</v>
      </c>
      <c r="AO65" s="49" t="s">
        <v>0</v>
      </c>
      <c r="AP65" s="14">
        <v>98</v>
      </c>
      <c r="AQ65" s="49" t="s">
        <v>0</v>
      </c>
      <c r="AR65" s="14">
        <v>125</v>
      </c>
      <c r="AS65" s="49" t="s">
        <v>0</v>
      </c>
      <c r="AT65" s="14">
        <v>155</v>
      </c>
      <c r="AU65" s="49" t="s">
        <v>0</v>
      </c>
      <c r="AV65" s="14">
        <v>192</v>
      </c>
      <c r="AW65" s="49" t="s">
        <v>0</v>
      </c>
      <c r="AX65" s="14">
        <v>226</v>
      </c>
      <c r="AY65" s="49" t="s">
        <v>0</v>
      </c>
      <c r="AZ65" s="14">
        <f>$BF65-($BF65-$AX65)*($BF$3-AZ$3)/($BF$3-$AX$3)</f>
        <v>246.26297795417929</v>
      </c>
      <c r="BA65" s="49" t="s">
        <v>0</v>
      </c>
      <c r="BB65" s="14">
        <f>$BF65-($BF65-$AX65)*($BF$3-BB$3)/($BF$3-$AX$3)</f>
        <v>267.35795968090537</v>
      </c>
      <c r="BC65" s="49"/>
      <c r="BD65" s="14">
        <f>$BF65-($BF65-$AX65)*($BF$3-BD$3)/($BF$3-$AX$3)</f>
        <v>312.02287106535152</v>
      </c>
      <c r="BE65" s="49" t="s">
        <v>0</v>
      </c>
      <c r="BF65" s="14">
        <v>360</v>
      </c>
      <c r="BG65" s="49" t="s">
        <v>0</v>
      </c>
    </row>
    <row r="66" spans="1:59" x14ac:dyDescent="0.2">
      <c r="A66" s="1"/>
      <c r="B66" s="1"/>
      <c r="H66" s="1"/>
      <c r="I66" s="23"/>
      <c r="K66" s="22"/>
      <c r="L66" s="2"/>
      <c r="M66" s="22"/>
      <c r="O66" s="22"/>
      <c r="Q66" s="22"/>
      <c r="S66" s="22"/>
      <c r="U66" s="22"/>
      <c r="W66" s="22"/>
      <c r="AA66" s="22"/>
      <c r="AC66" s="22"/>
      <c r="AE66" s="22"/>
      <c r="AI66" s="12"/>
      <c r="AJ66" s="13">
        <f>(AJ65+AJ67)/2</f>
        <v>61</v>
      </c>
      <c r="AK66" s="49" t="s">
        <v>0</v>
      </c>
      <c r="AL66" s="14" t="s">
        <v>15</v>
      </c>
      <c r="AM66" s="49" t="s">
        <v>0</v>
      </c>
      <c r="AN66" s="76">
        <f>AN65+($AN$65-$AN$50)/($AJ$65-$AJ$50)</f>
        <v>78.7</v>
      </c>
      <c r="AO66" s="49" t="s">
        <v>0</v>
      </c>
      <c r="AP66" s="14">
        <f>AP65+(AP$75-AP$65)/($AJ$75-$AJ$65)</f>
        <v>100.7</v>
      </c>
      <c r="AQ66" s="49" t="s">
        <v>0</v>
      </c>
      <c r="AR66" s="14">
        <f>AR65+(AR$75-AR$65)/($AJ$75-$AJ$65)</f>
        <v>128</v>
      </c>
      <c r="AS66" s="49" t="s">
        <v>0</v>
      </c>
      <c r="AT66" s="14">
        <f>AT65+(AT$75-AT$65)/($AJ$75-$AJ$65)</f>
        <v>159.4</v>
      </c>
      <c r="AU66" s="49" t="s">
        <v>0</v>
      </c>
      <c r="AV66" s="14">
        <f>AV65+(AV$75-AV$65)/($AJ$75-$AJ$65)</f>
        <v>196.9</v>
      </c>
      <c r="AW66" s="49" t="s">
        <v>0</v>
      </c>
      <c r="AX66" s="14">
        <f>AX65+(AX$75-AX$65)/($AJ$75-$AJ$65)</f>
        <v>232</v>
      </c>
      <c r="AY66" s="49" t="s">
        <v>0</v>
      </c>
      <c r="AZ66" s="14">
        <f t="shared" ref="AZ66:AZ74" si="8">AZ65+(AZ$75-AZ$65)/($AJ$75-$AJ$65)</f>
        <v>252.79223484104219</v>
      </c>
      <c r="BA66" s="49" t="s">
        <v>0</v>
      </c>
      <c r="BB66" s="14">
        <f t="shared" ref="BB66:BB74" si="9">BB65+(BB$75-BB$65)/($AJ$75-$AJ$65)</f>
        <v>274.4382048964514</v>
      </c>
      <c r="BC66" s="49" t="s">
        <v>0</v>
      </c>
      <c r="BD66" s="14">
        <f t="shared" ref="BD66:BD74" si="10">BD65+(BD$75-BD$65)/($AJ$75-$AJ$65)</f>
        <v>320.26973710064055</v>
      </c>
      <c r="BE66" s="49" t="s">
        <v>0</v>
      </c>
      <c r="BF66" s="14">
        <f t="shared" ref="BF66:BF76" si="11">BF65+(BF$77-BF$65)/(AJ$77-AJ$65)</f>
        <v>369.5</v>
      </c>
      <c r="BG66" s="49" t="s">
        <v>0</v>
      </c>
    </row>
    <row r="67" spans="1:59" x14ac:dyDescent="0.2">
      <c r="I67" s="23"/>
      <c r="K67" s="22"/>
      <c r="L67" s="2"/>
      <c r="M67" s="22"/>
      <c r="O67" s="22"/>
      <c r="Q67" s="22"/>
      <c r="S67" s="22"/>
      <c r="U67" s="22"/>
      <c r="W67" s="22"/>
      <c r="AA67" s="22"/>
      <c r="AC67" s="22"/>
      <c r="AE67" s="22"/>
      <c r="AF67" s="4"/>
      <c r="AI67" s="12"/>
      <c r="AJ67" s="13">
        <f>AJ65+2</f>
        <v>62</v>
      </c>
      <c r="AK67" s="49" t="s">
        <v>0</v>
      </c>
      <c r="AL67" s="14" t="s">
        <v>15</v>
      </c>
      <c r="AM67" s="49" t="s">
        <v>0</v>
      </c>
      <c r="AN67" s="76">
        <f t="shared" ref="AN67:AN68" si="12">AN66+($AN$65-$AN$50)/($AJ$65-$AJ$50)</f>
        <v>80.400000000000006</v>
      </c>
      <c r="AO67" s="49" t="s">
        <v>0</v>
      </c>
      <c r="AP67" s="14">
        <f t="shared" ref="AP67:AV74" si="13">AP66+(AP$75-AP$65)/($AJ$75-$AJ$65)</f>
        <v>103.4</v>
      </c>
      <c r="AQ67" s="49" t="s">
        <v>0</v>
      </c>
      <c r="AR67" s="14">
        <f t="shared" si="13"/>
        <v>131</v>
      </c>
      <c r="AS67" s="49" t="s">
        <v>0</v>
      </c>
      <c r="AT67" s="14">
        <f t="shared" si="13"/>
        <v>163.80000000000001</v>
      </c>
      <c r="AU67" s="49" t="s">
        <v>0</v>
      </c>
      <c r="AV67" s="14">
        <f t="shared" si="13"/>
        <v>201.8</v>
      </c>
      <c r="AW67" s="49" t="s">
        <v>0</v>
      </c>
      <c r="AX67" s="14">
        <f t="shared" ref="AX67:AX74" si="14">AX66+(AX$75-AX$65)/($AJ$75-$AJ$65)</f>
        <v>238</v>
      </c>
      <c r="AY67" s="49" t="s">
        <v>0</v>
      </c>
      <c r="AZ67" s="14">
        <f t="shared" si="8"/>
        <v>259.32149172790508</v>
      </c>
      <c r="BA67" s="49" t="s">
        <v>0</v>
      </c>
      <c r="BB67" s="14">
        <f t="shared" si="9"/>
        <v>281.51845011199742</v>
      </c>
      <c r="BC67" s="49" t="s">
        <v>0</v>
      </c>
      <c r="BD67" s="14">
        <f t="shared" si="10"/>
        <v>328.51660313592959</v>
      </c>
      <c r="BE67" s="49" t="s">
        <v>0</v>
      </c>
      <c r="BF67" s="14">
        <f t="shared" si="11"/>
        <v>379</v>
      </c>
      <c r="BG67" s="49" t="s">
        <v>0</v>
      </c>
    </row>
    <row r="68" spans="1:59" x14ac:dyDescent="0.2">
      <c r="K68" s="22"/>
      <c r="L68" s="2"/>
      <c r="M68" s="22"/>
      <c r="O68" s="22"/>
      <c r="Q68" s="22"/>
      <c r="S68" s="22"/>
      <c r="U68" s="22"/>
      <c r="W68" s="22"/>
      <c r="AA68" s="22"/>
      <c r="AC68" s="22"/>
      <c r="AE68" s="22"/>
      <c r="AF68" s="4"/>
      <c r="AI68" s="12"/>
      <c r="AJ68" s="13">
        <f>(AJ67+AJ69)/2</f>
        <v>63</v>
      </c>
      <c r="AK68" s="49" t="s">
        <v>0</v>
      </c>
      <c r="AL68" s="14" t="s">
        <v>15</v>
      </c>
      <c r="AM68" s="49" t="s">
        <v>0</v>
      </c>
      <c r="AN68" s="76">
        <f t="shared" si="12"/>
        <v>82.100000000000009</v>
      </c>
      <c r="AO68" s="49" t="s">
        <v>0</v>
      </c>
      <c r="AP68" s="14">
        <f t="shared" si="13"/>
        <v>106.10000000000001</v>
      </c>
      <c r="AQ68" s="49" t="s">
        <v>0</v>
      </c>
      <c r="AR68" s="14">
        <f t="shared" si="13"/>
        <v>134</v>
      </c>
      <c r="AS68" s="49" t="s">
        <v>0</v>
      </c>
      <c r="AT68" s="14">
        <f t="shared" si="13"/>
        <v>168.20000000000002</v>
      </c>
      <c r="AU68" s="49" t="s">
        <v>0</v>
      </c>
      <c r="AV68" s="14">
        <f t="shared" si="13"/>
        <v>206.70000000000002</v>
      </c>
      <c r="AW68" s="49" t="s">
        <v>0</v>
      </c>
      <c r="AX68" s="14">
        <f t="shared" si="14"/>
        <v>244</v>
      </c>
      <c r="AY68" s="49" t="s">
        <v>0</v>
      </c>
      <c r="AZ68" s="14">
        <f t="shared" si="8"/>
        <v>265.85074861476795</v>
      </c>
      <c r="BA68" s="49" t="s">
        <v>0</v>
      </c>
      <c r="BB68" s="14">
        <f t="shared" si="9"/>
        <v>288.59869532754345</v>
      </c>
      <c r="BC68" s="49" t="s">
        <v>0</v>
      </c>
      <c r="BD68" s="14">
        <f t="shared" si="10"/>
        <v>336.76346917121862</v>
      </c>
      <c r="BE68" s="49" t="s">
        <v>0</v>
      </c>
      <c r="BF68" s="14">
        <f t="shared" si="11"/>
        <v>388.5</v>
      </c>
      <c r="BG68" s="49" t="s">
        <v>0</v>
      </c>
    </row>
    <row r="69" spans="1:59" x14ac:dyDescent="0.2">
      <c r="I69" s="23"/>
      <c r="K69" s="22"/>
      <c r="L69" s="2"/>
      <c r="M69" s="22"/>
      <c r="O69" s="22"/>
      <c r="Q69" s="22"/>
      <c r="S69" s="22"/>
      <c r="U69" s="22"/>
      <c r="W69" s="22"/>
      <c r="AA69" s="22"/>
      <c r="AC69" s="22"/>
      <c r="AE69" s="22"/>
      <c r="AI69" s="12"/>
      <c r="AJ69" s="13">
        <f>AJ67+2</f>
        <v>64</v>
      </c>
      <c r="AK69" s="49" t="s">
        <v>0</v>
      </c>
      <c r="AL69" s="14" t="s">
        <v>15</v>
      </c>
      <c r="AM69" s="49" t="s">
        <v>0</v>
      </c>
      <c r="AN69" s="14" t="s">
        <v>15</v>
      </c>
      <c r="AO69" s="49" t="s">
        <v>0</v>
      </c>
      <c r="AP69" s="14">
        <f t="shared" si="13"/>
        <v>108.80000000000001</v>
      </c>
      <c r="AQ69" s="49" t="s">
        <v>0</v>
      </c>
      <c r="AR69" s="14">
        <f t="shared" si="13"/>
        <v>137</v>
      </c>
      <c r="AS69" s="49" t="s">
        <v>0</v>
      </c>
      <c r="AT69" s="14">
        <f t="shared" si="13"/>
        <v>172.60000000000002</v>
      </c>
      <c r="AU69" s="49" t="s">
        <v>0</v>
      </c>
      <c r="AV69" s="14">
        <f t="shared" si="13"/>
        <v>211.60000000000002</v>
      </c>
      <c r="AW69" s="49" t="s">
        <v>0</v>
      </c>
      <c r="AX69" s="14">
        <f t="shared" si="14"/>
        <v>250</v>
      </c>
      <c r="AY69" s="49" t="s">
        <v>0</v>
      </c>
      <c r="AZ69" s="14">
        <f t="shared" si="8"/>
        <v>272.38000550163082</v>
      </c>
      <c r="BA69" s="49" t="s">
        <v>0</v>
      </c>
      <c r="BB69" s="14">
        <f t="shared" si="9"/>
        <v>295.67894054308948</v>
      </c>
      <c r="BC69" s="49" t="s">
        <v>0</v>
      </c>
      <c r="BD69" s="14">
        <f t="shared" si="10"/>
        <v>345.01033520650765</v>
      </c>
      <c r="BE69" s="49" t="s">
        <v>0</v>
      </c>
      <c r="BF69" s="14">
        <f t="shared" si="11"/>
        <v>398</v>
      </c>
      <c r="BG69" s="49" t="s">
        <v>0</v>
      </c>
    </row>
    <row r="70" spans="1:59" x14ac:dyDescent="0.2">
      <c r="K70" s="22"/>
      <c r="L70" s="2"/>
      <c r="M70" s="22"/>
      <c r="O70" s="22"/>
      <c r="Q70" s="22"/>
      <c r="S70" s="22"/>
      <c r="U70" s="22"/>
      <c r="W70" s="22"/>
      <c r="AA70" s="22"/>
      <c r="AC70" s="22"/>
      <c r="AE70" s="22"/>
      <c r="AI70" s="12"/>
      <c r="AJ70" s="13">
        <f>(AJ69+AJ71)/2</f>
        <v>65</v>
      </c>
      <c r="AK70" s="49" t="s">
        <v>0</v>
      </c>
      <c r="AL70" s="14" t="s">
        <v>15</v>
      </c>
      <c r="AM70" s="49" t="s">
        <v>0</v>
      </c>
      <c r="AN70" s="14" t="s">
        <v>15</v>
      </c>
      <c r="AO70" s="49" t="s">
        <v>0</v>
      </c>
      <c r="AP70" s="14">
        <f t="shared" si="13"/>
        <v>111.50000000000001</v>
      </c>
      <c r="AQ70" s="49" t="s">
        <v>0</v>
      </c>
      <c r="AR70" s="14">
        <f t="shared" si="13"/>
        <v>140</v>
      </c>
      <c r="AS70" s="49" t="s">
        <v>0</v>
      </c>
      <c r="AT70" s="14">
        <f t="shared" si="13"/>
        <v>177.00000000000003</v>
      </c>
      <c r="AU70" s="49" t="s">
        <v>0</v>
      </c>
      <c r="AV70" s="14">
        <f t="shared" si="13"/>
        <v>216.50000000000003</v>
      </c>
      <c r="AW70" s="49" t="s">
        <v>0</v>
      </c>
      <c r="AX70" s="14">
        <f t="shared" si="14"/>
        <v>256</v>
      </c>
      <c r="AY70" s="49" t="s">
        <v>0</v>
      </c>
      <c r="AZ70" s="14">
        <f t="shared" si="8"/>
        <v>278.90926238849369</v>
      </c>
      <c r="BA70" s="49" t="s">
        <v>0</v>
      </c>
      <c r="BB70" s="14">
        <f t="shared" si="9"/>
        <v>302.75918575863551</v>
      </c>
      <c r="BC70" s="49" t="s">
        <v>0</v>
      </c>
      <c r="BD70" s="14">
        <f t="shared" si="10"/>
        <v>353.25720124179668</v>
      </c>
      <c r="BE70" s="49" t="s">
        <v>0</v>
      </c>
      <c r="BF70" s="14">
        <f t="shared" si="11"/>
        <v>407.5</v>
      </c>
      <c r="BG70" s="49" t="s">
        <v>0</v>
      </c>
    </row>
    <row r="71" spans="1:59" x14ac:dyDescent="0.2">
      <c r="K71" s="22"/>
      <c r="L71" s="2"/>
      <c r="M71" s="22"/>
      <c r="O71" s="22"/>
      <c r="Q71" s="22"/>
      <c r="S71" s="22"/>
      <c r="U71" s="22"/>
      <c r="W71" s="22"/>
      <c r="AA71" s="22"/>
      <c r="AC71" s="22"/>
      <c r="AE71" s="22"/>
      <c r="AI71" s="12"/>
      <c r="AJ71" s="13">
        <f>AJ69+2</f>
        <v>66</v>
      </c>
      <c r="AK71" s="49" t="s">
        <v>0</v>
      </c>
      <c r="AL71" s="14" t="s">
        <v>15</v>
      </c>
      <c r="AM71" s="49" t="s">
        <v>0</v>
      </c>
      <c r="AN71" s="14" t="s">
        <v>15</v>
      </c>
      <c r="AO71" s="49" t="s">
        <v>0</v>
      </c>
      <c r="AP71" s="14">
        <f t="shared" si="13"/>
        <v>114.20000000000002</v>
      </c>
      <c r="AQ71" s="49" t="s">
        <v>0</v>
      </c>
      <c r="AR71" s="14">
        <f t="shared" si="13"/>
        <v>143</v>
      </c>
      <c r="AS71" s="49" t="s">
        <v>0</v>
      </c>
      <c r="AT71" s="14">
        <f t="shared" si="13"/>
        <v>181.40000000000003</v>
      </c>
      <c r="AU71" s="49" t="s">
        <v>0</v>
      </c>
      <c r="AV71" s="14">
        <f t="shared" si="13"/>
        <v>221.40000000000003</v>
      </c>
      <c r="AW71" s="49" t="s">
        <v>0</v>
      </c>
      <c r="AX71" s="14">
        <f t="shared" si="14"/>
        <v>262</v>
      </c>
      <c r="AY71" s="49" t="s">
        <v>0</v>
      </c>
      <c r="AZ71" s="14">
        <f t="shared" si="8"/>
        <v>285.43851927535655</v>
      </c>
      <c r="BA71" s="49" t="s">
        <v>0</v>
      </c>
      <c r="BB71" s="14">
        <f t="shared" si="9"/>
        <v>309.83943097418154</v>
      </c>
      <c r="BC71" s="49" t="s">
        <v>0</v>
      </c>
      <c r="BD71" s="14">
        <f t="shared" si="10"/>
        <v>361.50406727708571</v>
      </c>
      <c r="BE71" s="49" t="s">
        <v>0</v>
      </c>
      <c r="BF71" s="14">
        <f t="shared" si="11"/>
        <v>417</v>
      </c>
      <c r="BG71" s="49" t="s">
        <v>0</v>
      </c>
    </row>
    <row r="72" spans="1:59" x14ac:dyDescent="0.2">
      <c r="K72" s="22"/>
      <c r="L72" s="2"/>
      <c r="M72" s="22"/>
      <c r="O72" s="22"/>
      <c r="Q72" s="22"/>
      <c r="S72" s="22"/>
      <c r="U72" s="22"/>
      <c r="W72" s="22"/>
      <c r="AA72" s="22"/>
      <c r="AC72" s="22"/>
      <c r="AE72" s="22"/>
      <c r="AI72" s="12"/>
      <c r="AJ72" s="13">
        <f>(AJ71+AJ73)/2</f>
        <v>67</v>
      </c>
      <c r="AK72" s="49" t="s">
        <v>0</v>
      </c>
      <c r="AL72" s="14" t="s">
        <v>15</v>
      </c>
      <c r="AM72" s="49" t="s">
        <v>0</v>
      </c>
      <c r="AN72" s="14" t="s">
        <v>15</v>
      </c>
      <c r="AO72" s="49" t="s">
        <v>0</v>
      </c>
      <c r="AP72" s="14">
        <f t="shared" si="13"/>
        <v>116.90000000000002</v>
      </c>
      <c r="AQ72" s="49" t="s">
        <v>0</v>
      </c>
      <c r="AR72" s="14">
        <f t="shared" si="13"/>
        <v>146</v>
      </c>
      <c r="AS72" s="49" t="s">
        <v>0</v>
      </c>
      <c r="AT72" s="14">
        <f t="shared" si="13"/>
        <v>185.80000000000004</v>
      </c>
      <c r="AU72" s="49" t="s">
        <v>0</v>
      </c>
      <c r="AV72" s="14">
        <f t="shared" si="13"/>
        <v>226.30000000000004</v>
      </c>
      <c r="AW72" s="49" t="s">
        <v>0</v>
      </c>
      <c r="AX72" s="14">
        <f t="shared" si="14"/>
        <v>268</v>
      </c>
      <c r="AY72" s="49" t="s">
        <v>0</v>
      </c>
      <c r="AZ72" s="14">
        <f t="shared" si="8"/>
        <v>291.96777616221942</v>
      </c>
      <c r="BA72" s="49" t="s">
        <v>0</v>
      </c>
      <c r="BB72" s="14">
        <f t="shared" si="9"/>
        <v>316.91967618972757</v>
      </c>
      <c r="BC72" s="49" t="s">
        <v>0</v>
      </c>
      <c r="BD72" s="14">
        <f t="shared" si="10"/>
        <v>369.75093331237474</v>
      </c>
      <c r="BE72" s="49" t="s">
        <v>0</v>
      </c>
      <c r="BF72" s="14">
        <f t="shared" si="11"/>
        <v>426.5</v>
      </c>
      <c r="BG72" s="49" t="s">
        <v>0</v>
      </c>
    </row>
    <row r="73" spans="1:59" x14ac:dyDescent="0.2">
      <c r="K73" s="22"/>
      <c r="L73" s="2"/>
      <c r="M73" s="22"/>
      <c r="O73" s="22"/>
      <c r="Q73" s="22"/>
      <c r="S73" s="22"/>
      <c r="U73" s="22"/>
      <c r="W73" s="22"/>
      <c r="AA73" s="22"/>
      <c r="AC73" s="22"/>
      <c r="AE73" s="22"/>
      <c r="AI73" s="12"/>
      <c r="AJ73" s="13">
        <f>AJ71+2</f>
        <v>68</v>
      </c>
      <c r="AK73" s="49" t="s">
        <v>0</v>
      </c>
      <c r="AL73" s="14" t="s">
        <v>15</v>
      </c>
      <c r="AM73" s="49" t="s">
        <v>0</v>
      </c>
      <c r="AN73" s="14" t="s">
        <v>15</v>
      </c>
      <c r="AO73" s="49" t="s">
        <v>0</v>
      </c>
      <c r="AP73" s="14">
        <f t="shared" si="13"/>
        <v>119.60000000000002</v>
      </c>
      <c r="AQ73" s="49" t="s">
        <v>0</v>
      </c>
      <c r="AR73" s="14">
        <f t="shared" si="13"/>
        <v>149</v>
      </c>
      <c r="AS73" s="49" t="s">
        <v>0</v>
      </c>
      <c r="AT73" s="14">
        <f t="shared" si="13"/>
        <v>190.20000000000005</v>
      </c>
      <c r="AU73" s="49" t="s">
        <v>0</v>
      </c>
      <c r="AV73" s="14">
        <f t="shared" si="13"/>
        <v>231.20000000000005</v>
      </c>
      <c r="AW73" s="49" t="s">
        <v>0</v>
      </c>
      <c r="AX73" s="14">
        <f t="shared" si="14"/>
        <v>274</v>
      </c>
      <c r="AY73" s="49" t="s">
        <v>0</v>
      </c>
      <c r="AZ73" s="14">
        <f t="shared" si="8"/>
        <v>298.49703304908229</v>
      </c>
      <c r="BA73" s="49" t="s">
        <v>0</v>
      </c>
      <c r="BB73" s="14">
        <f t="shared" si="9"/>
        <v>323.9999214052736</v>
      </c>
      <c r="BC73" s="49" t="s">
        <v>0</v>
      </c>
      <c r="BD73" s="14">
        <f t="shared" si="10"/>
        <v>377.99779934766377</v>
      </c>
      <c r="BE73" s="49" t="s">
        <v>0</v>
      </c>
      <c r="BF73" s="14">
        <f t="shared" si="11"/>
        <v>436</v>
      </c>
      <c r="BG73" s="49" t="s">
        <v>0</v>
      </c>
    </row>
    <row r="74" spans="1:59" x14ac:dyDescent="0.2">
      <c r="K74" s="22"/>
      <c r="L74" s="2"/>
      <c r="M74" s="22"/>
      <c r="O74" s="22"/>
      <c r="Q74" s="22"/>
      <c r="S74" s="22"/>
      <c r="U74" s="22"/>
      <c r="W74" s="22"/>
      <c r="AA74" s="22"/>
      <c r="AC74" s="22"/>
      <c r="AE74" s="22"/>
      <c r="AI74" s="12"/>
      <c r="AJ74" s="13">
        <f>(AJ73+AJ75)/2</f>
        <v>69</v>
      </c>
      <c r="AK74" s="49" t="s">
        <v>0</v>
      </c>
      <c r="AL74" s="14" t="s">
        <v>15</v>
      </c>
      <c r="AM74" s="49" t="s">
        <v>0</v>
      </c>
      <c r="AN74" s="14" t="s">
        <v>15</v>
      </c>
      <c r="AO74" s="49" t="s">
        <v>0</v>
      </c>
      <c r="AP74" s="14">
        <f t="shared" si="13"/>
        <v>122.30000000000003</v>
      </c>
      <c r="AQ74" s="49" t="s">
        <v>0</v>
      </c>
      <c r="AR74" s="14">
        <f t="shared" si="13"/>
        <v>152</v>
      </c>
      <c r="AS74" s="49" t="s">
        <v>0</v>
      </c>
      <c r="AT74" s="14">
        <f t="shared" si="13"/>
        <v>194.60000000000005</v>
      </c>
      <c r="AU74" s="49" t="s">
        <v>0</v>
      </c>
      <c r="AV74" s="14">
        <f t="shared" si="13"/>
        <v>236.10000000000005</v>
      </c>
      <c r="AW74" s="49" t="s">
        <v>0</v>
      </c>
      <c r="AX74" s="14">
        <f t="shared" si="14"/>
        <v>280</v>
      </c>
      <c r="AY74" s="49" t="s">
        <v>0</v>
      </c>
      <c r="AZ74" s="14">
        <f t="shared" si="8"/>
        <v>305.02628993594516</v>
      </c>
      <c r="BA74" s="49" t="s">
        <v>0</v>
      </c>
      <c r="BB74" s="14">
        <f t="shared" si="9"/>
        <v>331.08016662081963</v>
      </c>
      <c r="BC74" s="49" t="s">
        <v>0</v>
      </c>
      <c r="BD74" s="14">
        <f t="shared" si="10"/>
        <v>386.2446653829528</v>
      </c>
      <c r="BE74" s="49" t="s">
        <v>0</v>
      </c>
      <c r="BF74" s="14">
        <f t="shared" si="11"/>
        <v>445.5</v>
      </c>
      <c r="BG74" s="49" t="s">
        <v>0</v>
      </c>
    </row>
    <row r="75" spans="1:59" x14ac:dyDescent="0.2">
      <c r="K75" s="22"/>
      <c r="L75" s="2"/>
      <c r="M75" s="22"/>
      <c r="O75" s="22"/>
      <c r="Q75" s="22"/>
      <c r="S75" s="22"/>
      <c r="U75" s="22"/>
      <c r="W75" s="22"/>
      <c r="AA75" s="22"/>
      <c r="AC75" s="22"/>
      <c r="AE75" s="22"/>
      <c r="AI75" s="12"/>
      <c r="AJ75" s="13">
        <f>AJ73+2</f>
        <v>70</v>
      </c>
      <c r="AK75" s="49" t="s">
        <v>0</v>
      </c>
      <c r="AL75" s="14" t="s">
        <v>15</v>
      </c>
      <c r="AM75" s="49" t="s">
        <v>0</v>
      </c>
      <c r="AN75" s="14" t="s">
        <v>15</v>
      </c>
      <c r="AO75" s="49" t="s">
        <v>0</v>
      </c>
      <c r="AP75" s="14">
        <v>125</v>
      </c>
      <c r="AQ75" s="49" t="s">
        <v>0</v>
      </c>
      <c r="AR75" s="14">
        <v>155</v>
      </c>
      <c r="AS75" s="49" t="s">
        <v>0</v>
      </c>
      <c r="AT75" s="14">
        <v>199</v>
      </c>
      <c r="AU75" s="49" t="s">
        <v>0</v>
      </c>
      <c r="AV75" s="14">
        <v>241</v>
      </c>
      <c r="AW75" s="49" t="s">
        <v>0</v>
      </c>
      <c r="AX75" s="14">
        <v>286</v>
      </c>
      <c r="AY75" s="49" t="s">
        <v>0</v>
      </c>
      <c r="AZ75" s="14">
        <f>$BF75-($BF75-$AX75)*($BF$3-AZ$3)/($BF$3-$AX$3)</f>
        <v>311.5555468228082</v>
      </c>
      <c r="BA75" s="49" t="s">
        <v>0</v>
      </c>
      <c r="BB75" s="14">
        <f>$BF75-($BF75-$AX75)*($BF$3-BB$3)/($BF$3-$AX$3)</f>
        <v>338.16041183636577</v>
      </c>
      <c r="BC75" s="49"/>
      <c r="BD75" s="14">
        <f>$BF75-($BF75-$AX75)*($BF$3-BD$3)/($BF$3-$AX$3)</f>
        <v>394.49153141824183</v>
      </c>
      <c r="BE75" s="49" t="s">
        <v>0</v>
      </c>
      <c r="BF75" s="14">
        <f t="shared" si="11"/>
        <v>455</v>
      </c>
      <c r="BG75" s="49" t="s">
        <v>0</v>
      </c>
    </row>
    <row r="76" spans="1:59" x14ac:dyDescent="0.2">
      <c r="K76" s="22"/>
      <c r="L76" s="2"/>
      <c r="M76" s="22"/>
      <c r="N76" s="2"/>
      <c r="O76" s="22"/>
      <c r="P76" s="2"/>
      <c r="Q76" s="22"/>
      <c r="S76" s="22"/>
      <c r="U76" s="22"/>
      <c r="W76" s="22"/>
      <c r="AA76" s="22"/>
      <c r="AC76" s="22"/>
      <c r="AE76" s="22"/>
      <c r="AI76" s="12"/>
      <c r="AJ76" s="13">
        <f>(AJ75+AJ77)/2</f>
        <v>71</v>
      </c>
      <c r="AK76" s="49" t="s">
        <v>0</v>
      </c>
      <c r="AL76" s="14" t="s">
        <v>15</v>
      </c>
      <c r="AM76" s="49" t="s">
        <v>0</v>
      </c>
      <c r="AN76" s="14" t="s">
        <v>15</v>
      </c>
      <c r="AO76" s="49" t="s">
        <v>0</v>
      </c>
      <c r="AP76" s="76">
        <f>AP75+($AP$75-$AP$65)/($AJ$75-$AJ$65)</f>
        <v>127.7</v>
      </c>
      <c r="AQ76" s="49" t="s">
        <v>0</v>
      </c>
      <c r="AR76" s="75">
        <f>AR75+($AR$75-$AR$65)/($AJ$75-$AJ$65)</f>
        <v>158</v>
      </c>
      <c r="AS76" s="49" t="s">
        <v>0</v>
      </c>
      <c r="AT76" s="14">
        <f>AT75+(AT$85-AT$75)/($AJ$85-$AJ$75)</f>
        <v>203.2</v>
      </c>
      <c r="AU76" s="49" t="s">
        <v>0</v>
      </c>
      <c r="AV76" s="14">
        <f>AV75+(AV$85-AV$75)/($AJ$85-$AJ$75)</f>
        <v>246.8</v>
      </c>
      <c r="AW76" s="49" t="s">
        <v>0</v>
      </c>
      <c r="AX76" s="14">
        <f>AX75+(AX$85-AX$75)/($AJ$85-$AJ$75)</f>
        <v>292.39999999999998</v>
      </c>
      <c r="AY76" s="49" t="s">
        <v>0</v>
      </c>
      <c r="AZ76" s="14">
        <f t="shared" ref="AZ76:AZ84" si="15">AZ75+(AZ$85-AZ$75)/($AJ$85-$AJ$75)</f>
        <v>318.53016858568793</v>
      </c>
      <c r="BA76" s="49" t="s">
        <v>0</v>
      </c>
      <c r="BB76" s="14">
        <f t="shared" ref="BB76:BB84" si="16">BB75+(BB$85-BB$75)/($AJ$85-$AJ$75)</f>
        <v>345.73324949895863</v>
      </c>
      <c r="BC76" s="49" t="s">
        <v>0</v>
      </c>
      <c r="BD76" s="14">
        <f t="shared" ref="BD76:BD84" si="17">BD75+(BD$85-BD$75)/($AJ$85-$AJ$75)</f>
        <v>403.33098597084137</v>
      </c>
      <c r="BE76" s="49" t="s">
        <v>0</v>
      </c>
      <c r="BF76" s="14">
        <f t="shared" si="11"/>
        <v>464.5</v>
      </c>
      <c r="BG76" s="49" t="s">
        <v>0</v>
      </c>
    </row>
    <row r="77" spans="1:59" x14ac:dyDescent="0.2">
      <c r="K77" s="22"/>
      <c r="L77" s="2"/>
      <c r="M77" s="22"/>
      <c r="N77" s="2"/>
      <c r="O77" s="22"/>
      <c r="P77" s="2"/>
      <c r="Q77" s="22"/>
      <c r="S77" s="22"/>
      <c r="U77" s="22"/>
      <c r="W77" s="22"/>
      <c r="AA77" s="22"/>
      <c r="AC77" s="22"/>
      <c r="AE77" s="22"/>
      <c r="AI77" s="12"/>
      <c r="AJ77" s="13">
        <f>AJ75+2</f>
        <v>72</v>
      </c>
      <c r="AK77" s="49" t="s">
        <v>0</v>
      </c>
      <c r="AL77" s="14" t="s">
        <v>15</v>
      </c>
      <c r="AM77" s="49" t="s">
        <v>0</v>
      </c>
      <c r="AN77" s="14" t="s">
        <v>15</v>
      </c>
      <c r="AO77" s="49" t="s">
        <v>0</v>
      </c>
      <c r="AP77" s="76">
        <f>AP76+($AP$75-$AP$65)/($AJ$75-$AJ$65)</f>
        <v>130.4</v>
      </c>
      <c r="AQ77" s="49" t="s">
        <v>0</v>
      </c>
      <c r="AR77" s="75">
        <f t="shared" ref="AR77:AR86" si="18">AR76+($AR$75-$AR$65)/($AJ$75-$AJ$65)</f>
        <v>161</v>
      </c>
      <c r="AS77" s="49" t="s">
        <v>0</v>
      </c>
      <c r="AT77" s="14">
        <f t="shared" ref="AT77:AV84" si="19">AT76+(AT$85-AT$75)/($AJ$85-$AJ$75)</f>
        <v>207.39999999999998</v>
      </c>
      <c r="AU77" s="49" t="s">
        <v>0</v>
      </c>
      <c r="AV77" s="14">
        <f t="shared" si="19"/>
        <v>252.60000000000002</v>
      </c>
      <c r="AW77" s="49" t="s">
        <v>0</v>
      </c>
      <c r="AX77" s="14">
        <f t="shared" ref="AX77:AX84" si="20">AX76+(AX$85-AX$75)/($AJ$85-$AJ$75)</f>
        <v>298.79999999999995</v>
      </c>
      <c r="AY77" s="49" t="s">
        <v>0</v>
      </c>
      <c r="AZ77" s="14">
        <f t="shared" si="15"/>
        <v>325.50479034856767</v>
      </c>
      <c r="BA77" s="49" t="s">
        <v>0</v>
      </c>
      <c r="BB77" s="14">
        <f t="shared" si="16"/>
        <v>353.30608716155149</v>
      </c>
      <c r="BC77" s="49" t="s">
        <v>0</v>
      </c>
      <c r="BD77" s="14">
        <f t="shared" si="17"/>
        <v>412.1704405234409</v>
      </c>
      <c r="BE77" s="49" t="s">
        <v>0</v>
      </c>
      <c r="BF77" s="14">
        <v>474</v>
      </c>
      <c r="BG77" s="49" t="s">
        <v>0</v>
      </c>
    </row>
    <row r="78" spans="1:59" x14ac:dyDescent="0.2">
      <c r="K78" s="22"/>
      <c r="L78" s="2"/>
      <c r="M78" s="22"/>
      <c r="N78" s="2"/>
      <c r="O78" s="22"/>
      <c r="P78" s="2"/>
      <c r="Q78" s="22"/>
      <c r="S78" s="22"/>
      <c r="U78" s="22"/>
      <c r="W78" s="22"/>
      <c r="AA78" s="22"/>
      <c r="AC78" s="22"/>
      <c r="AE78" s="22"/>
      <c r="AI78" s="12"/>
      <c r="AJ78" s="13">
        <f>(AJ77+AJ79)/2</f>
        <v>73</v>
      </c>
      <c r="AK78" s="49" t="s">
        <v>0</v>
      </c>
      <c r="AL78" s="14" t="s">
        <v>15</v>
      </c>
      <c r="AM78" s="49" t="s">
        <v>0</v>
      </c>
      <c r="AN78" s="14" t="s">
        <v>15</v>
      </c>
      <c r="AO78" s="49" t="s">
        <v>0</v>
      </c>
      <c r="AP78" s="14" t="s">
        <v>15</v>
      </c>
      <c r="AQ78" s="49" t="s">
        <v>0</v>
      </c>
      <c r="AR78" s="75">
        <f t="shared" si="18"/>
        <v>164</v>
      </c>
      <c r="AS78" s="49" t="s">
        <v>0</v>
      </c>
      <c r="AT78" s="14">
        <f t="shared" si="19"/>
        <v>211.59999999999997</v>
      </c>
      <c r="AU78" s="49" t="s">
        <v>0</v>
      </c>
      <c r="AV78" s="14">
        <f t="shared" si="19"/>
        <v>258.40000000000003</v>
      </c>
      <c r="AW78" s="49" t="s">
        <v>0</v>
      </c>
      <c r="AX78" s="14">
        <f t="shared" si="20"/>
        <v>305.19999999999993</v>
      </c>
      <c r="AY78" s="49" t="s">
        <v>0</v>
      </c>
      <c r="AZ78" s="14">
        <f t="shared" si="15"/>
        <v>332.4794121114474</v>
      </c>
      <c r="BA78" s="49" t="s">
        <v>0</v>
      </c>
      <c r="BB78" s="14">
        <f t="shared" si="16"/>
        <v>360.87892482414435</v>
      </c>
      <c r="BC78" s="49" t="s">
        <v>0</v>
      </c>
      <c r="BD78" s="14">
        <f t="shared" si="17"/>
        <v>421.00989507604044</v>
      </c>
      <c r="BE78" s="49" t="s">
        <v>0</v>
      </c>
      <c r="BF78" s="14">
        <f t="shared" ref="BF78:BF84" si="21">BF77+(BF$85-BF$77)/(AJ$85-AJ$77)</f>
        <v>484.375</v>
      </c>
      <c r="BG78" s="49" t="s">
        <v>0</v>
      </c>
    </row>
    <row r="79" spans="1:59" x14ac:dyDescent="0.2">
      <c r="K79" s="22"/>
      <c r="L79" s="2"/>
      <c r="M79" s="22"/>
      <c r="N79" s="2"/>
      <c r="O79" s="22"/>
      <c r="P79" s="2"/>
      <c r="Q79" s="22"/>
      <c r="S79" s="22"/>
      <c r="U79" s="22"/>
      <c r="W79" s="22"/>
      <c r="AA79" s="22"/>
      <c r="AC79" s="22"/>
      <c r="AE79" s="22"/>
      <c r="AI79" s="12"/>
      <c r="AJ79" s="13">
        <f>AJ77+2</f>
        <v>74</v>
      </c>
      <c r="AK79" s="49" t="s">
        <v>0</v>
      </c>
      <c r="AL79" s="14" t="s">
        <v>15</v>
      </c>
      <c r="AM79" s="49" t="s">
        <v>0</v>
      </c>
      <c r="AN79" s="14" t="s">
        <v>15</v>
      </c>
      <c r="AO79" s="49" t="s">
        <v>0</v>
      </c>
      <c r="AP79" s="14" t="s">
        <v>15</v>
      </c>
      <c r="AQ79" s="49" t="s">
        <v>0</v>
      </c>
      <c r="AR79" s="75">
        <f t="shared" si="18"/>
        <v>167</v>
      </c>
      <c r="AS79" s="49" t="s">
        <v>0</v>
      </c>
      <c r="AT79" s="14">
        <f t="shared" si="19"/>
        <v>215.79999999999995</v>
      </c>
      <c r="AU79" s="49" t="s">
        <v>0</v>
      </c>
      <c r="AV79" s="14">
        <f t="shared" si="19"/>
        <v>264.20000000000005</v>
      </c>
      <c r="AW79" s="49" t="s">
        <v>0</v>
      </c>
      <c r="AX79" s="14">
        <f t="shared" si="20"/>
        <v>311.59999999999991</v>
      </c>
      <c r="AY79" s="49" t="s">
        <v>0</v>
      </c>
      <c r="AZ79" s="14">
        <f t="shared" si="15"/>
        <v>339.45403387432714</v>
      </c>
      <c r="BA79" s="49" t="s">
        <v>0</v>
      </c>
      <c r="BB79" s="14">
        <f t="shared" si="16"/>
        <v>368.45176248673721</v>
      </c>
      <c r="BC79" s="49" t="s">
        <v>0</v>
      </c>
      <c r="BD79" s="14">
        <f t="shared" si="17"/>
        <v>429.84934962863997</v>
      </c>
      <c r="BE79" s="49" t="s">
        <v>0</v>
      </c>
      <c r="BF79" s="14">
        <f t="shared" si="21"/>
        <v>494.75</v>
      </c>
      <c r="BG79" s="49" t="s">
        <v>0</v>
      </c>
    </row>
    <row r="80" spans="1:59" x14ac:dyDescent="0.2">
      <c r="K80" s="22"/>
      <c r="L80" s="2"/>
      <c r="M80" s="22"/>
      <c r="N80" s="2"/>
      <c r="O80" s="22"/>
      <c r="P80" s="2"/>
      <c r="Q80" s="22"/>
      <c r="S80" s="22"/>
      <c r="U80" s="22"/>
      <c r="W80" s="22"/>
      <c r="AA80" s="22"/>
      <c r="AC80" s="22"/>
      <c r="AE80" s="22"/>
      <c r="AI80" s="12"/>
      <c r="AJ80" s="13">
        <f>(AJ79+AJ81)/2</f>
        <v>75</v>
      </c>
      <c r="AK80" s="49" t="s">
        <v>0</v>
      </c>
      <c r="AL80" s="14" t="s">
        <v>15</v>
      </c>
      <c r="AM80" s="49" t="s">
        <v>0</v>
      </c>
      <c r="AN80" s="14" t="s">
        <v>15</v>
      </c>
      <c r="AO80" s="49" t="s">
        <v>0</v>
      </c>
      <c r="AP80" s="14" t="s">
        <v>15</v>
      </c>
      <c r="AQ80" s="49" t="s">
        <v>0</v>
      </c>
      <c r="AR80" s="75">
        <f t="shared" si="18"/>
        <v>170</v>
      </c>
      <c r="AS80" s="49" t="s">
        <v>0</v>
      </c>
      <c r="AT80" s="14">
        <f t="shared" si="19"/>
        <v>219.99999999999994</v>
      </c>
      <c r="AU80" s="49" t="s">
        <v>0</v>
      </c>
      <c r="AV80" s="14">
        <f t="shared" si="19"/>
        <v>270.00000000000006</v>
      </c>
      <c r="AW80" s="49" t="s">
        <v>0</v>
      </c>
      <c r="AX80" s="14">
        <f t="shared" si="20"/>
        <v>317.99999999999989</v>
      </c>
      <c r="AY80" s="49" t="s">
        <v>0</v>
      </c>
      <c r="AZ80" s="14">
        <f t="shared" si="15"/>
        <v>346.42865563720687</v>
      </c>
      <c r="BA80" s="49" t="s">
        <v>0</v>
      </c>
      <c r="BB80" s="14">
        <f t="shared" si="16"/>
        <v>376.02460014933007</v>
      </c>
      <c r="BC80" s="49" t="s">
        <v>0</v>
      </c>
      <c r="BD80" s="14">
        <f t="shared" si="17"/>
        <v>438.6888041812395</v>
      </c>
      <c r="BE80" s="49" t="s">
        <v>0</v>
      </c>
      <c r="BF80" s="14">
        <f t="shared" si="21"/>
        <v>505.125</v>
      </c>
      <c r="BG80" s="49" t="s">
        <v>0</v>
      </c>
    </row>
    <row r="81" spans="11:59" x14ac:dyDescent="0.2">
      <c r="K81" s="22"/>
      <c r="L81" s="2"/>
      <c r="M81" s="22"/>
      <c r="N81" s="2"/>
      <c r="O81" s="22"/>
      <c r="P81" s="2"/>
      <c r="Q81" s="22"/>
      <c r="S81" s="22"/>
      <c r="U81" s="22"/>
      <c r="W81" s="22"/>
      <c r="AA81" s="22"/>
      <c r="AC81" s="22"/>
      <c r="AE81" s="22"/>
      <c r="AI81" s="12"/>
      <c r="AJ81" s="13">
        <v>76</v>
      </c>
      <c r="AK81" s="49" t="s">
        <v>0</v>
      </c>
      <c r="AL81" s="14" t="s">
        <v>15</v>
      </c>
      <c r="AM81" s="49" t="s">
        <v>0</v>
      </c>
      <c r="AN81" s="14" t="s">
        <v>15</v>
      </c>
      <c r="AO81" s="49" t="s">
        <v>0</v>
      </c>
      <c r="AP81" s="14" t="s">
        <v>15</v>
      </c>
      <c r="AQ81" s="49" t="s">
        <v>0</v>
      </c>
      <c r="AR81" s="75">
        <f t="shared" si="18"/>
        <v>173</v>
      </c>
      <c r="AS81" s="49" t="s">
        <v>0</v>
      </c>
      <c r="AT81" s="14">
        <f t="shared" si="19"/>
        <v>224.19999999999993</v>
      </c>
      <c r="AU81" s="49" t="s">
        <v>0</v>
      </c>
      <c r="AV81" s="14">
        <f t="shared" si="19"/>
        <v>275.80000000000007</v>
      </c>
      <c r="AW81" s="49" t="s">
        <v>0</v>
      </c>
      <c r="AX81" s="14">
        <f t="shared" si="20"/>
        <v>324.39999999999986</v>
      </c>
      <c r="AY81" s="49" t="s">
        <v>0</v>
      </c>
      <c r="AZ81" s="14">
        <f t="shared" si="15"/>
        <v>353.40327740008661</v>
      </c>
      <c r="BA81" s="49" t="s">
        <v>0</v>
      </c>
      <c r="BB81" s="14">
        <f t="shared" si="16"/>
        <v>383.59743781192293</v>
      </c>
      <c r="BC81" s="49" t="s">
        <v>0</v>
      </c>
      <c r="BD81" s="14">
        <f t="shared" si="17"/>
        <v>447.52825873383904</v>
      </c>
      <c r="BE81" s="49" t="s">
        <v>0</v>
      </c>
      <c r="BF81" s="14">
        <f t="shared" si="21"/>
        <v>515.5</v>
      </c>
      <c r="BG81" s="49" t="s">
        <v>0</v>
      </c>
    </row>
    <row r="82" spans="11:59" x14ac:dyDescent="0.2">
      <c r="K82" s="22"/>
      <c r="L82" s="2"/>
      <c r="M82" s="22"/>
      <c r="N82" s="2"/>
      <c r="O82" s="22"/>
      <c r="P82" s="2"/>
      <c r="Q82" s="22"/>
      <c r="S82" s="22"/>
      <c r="U82" s="22"/>
      <c r="W82" s="22"/>
      <c r="AA82" s="22"/>
      <c r="AC82" s="22"/>
      <c r="AE82" s="22"/>
      <c r="AI82" s="12"/>
      <c r="AJ82" s="13">
        <f>(AJ81+AJ83)/2</f>
        <v>77</v>
      </c>
      <c r="AK82" s="49" t="s">
        <v>0</v>
      </c>
      <c r="AL82" s="14" t="s">
        <v>15</v>
      </c>
      <c r="AM82" s="49" t="s">
        <v>0</v>
      </c>
      <c r="AN82" s="14" t="s">
        <v>15</v>
      </c>
      <c r="AO82" s="49" t="s">
        <v>0</v>
      </c>
      <c r="AP82" s="14" t="s">
        <v>15</v>
      </c>
      <c r="AQ82" s="49" t="s">
        <v>0</v>
      </c>
      <c r="AR82" s="75">
        <f t="shared" si="18"/>
        <v>176</v>
      </c>
      <c r="AS82" s="49" t="s">
        <v>0</v>
      </c>
      <c r="AT82" s="14">
        <f t="shared" si="19"/>
        <v>228.39999999999992</v>
      </c>
      <c r="AU82" s="49" t="s">
        <v>0</v>
      </c>
      <c r="AV82" s="14">
        <f t="shared" si="19"/>
        <v>281.60000000000008</v>
      </c>
      <c r="AW82" s="49" t="s">
        <v>0</v>
      </c>
      <c r="AX82" s="14">
        <f t="shared" si="20"/>
        <v>330.79999999999984</v>
      </c>
      <c r="AY82" s="49" t="s">
        <v>0</v>
      </c>
      <c r="AZ82" s="14">
        <f t="shared" si="15"/>
        <v>360.37789916296634</v>
      </c>
      <c r="BA82" s="49" t="s">
        <v>0</v>
      </c>
      <c r="BB82" s="14">
        <f t="shared" si="16"/>
        <v>391.17027547451579</v>
      </c>
      <c r="BC82" s="49" t="s">
        <v>0</v>
      </c>
      <c r="BD82" s="14">
        <f t="shared" si="17"/>
        <v>456.36771328643857</v>
      </c>
      <c r="BE82" s="49" t="s">
        <v>0</v>
      </c>
      <c r="BF82" s="14">
        <f t="shared" si="21"/>
        <v>525.875</v>
      </c>
      <c r="BG82" s="49" t="s">
        <v>0</v>
      </c>
    </row>
    <row r="83" spans="11:59" x14ac:dyDescent="0.2">
      <c r="K83" s="22"/>
      <c r="L83" s="2"/>
      <c r="M83" s="22"/>
      <c r="N83" s="2"/>
      <c r="O83" s="22"/>
      <c r="P83" s="2"/>
      <c r="Q83" s="22"/>
      <c r="S83" s="22"/>
      <c r="U83" s="22"/>
      <c r="W83" s="22"/>
      <c r="AA83" s="22"/>
      <c r="AC83" s="22"/>
      <c r="AE83" s="22"/>
      <c r="AI83" s="12"/>
      <c r="AJ83" s="13">
        <v>78</v>
      </c>
      <c r="AK83" s="49" t="s">
        <v>0</v>
      </c>
      <c r="AL83" s="14" t="s">
        <v>15</v>
      </c>
      <c r="AM83" s="49" t="s">
        <v>0</v>
      </c>
      <c r="AN83" s="14" t="s">
        <v>15</v>
      </c>
      <c r="AO83" s="49" t="s">
        <v>0</v>
      </c>
      <c r="AP83" s="14" t="s">
        <v>15</v>
      </c>
      <c r="AQ83" s="49" t="s">
        <v>0</v>
      </c>
      <c r="AR83" s="75">
        <f t="shared" si="18"/>
        <v>179</v>
      </c>
      <c r="AS83" s="49" t="s">
        <v>0</v>
      </c>
      <c r="AT83" s="14">
        <f t="shared" si="19"/>
        <v>232.59999999999991</v>
      </c>
      <c r="AU83" s="49" t="s">
        <v>0</v>
      </c>
      <c r="AV83" s="14">
        <f t="shared" si="19"/>
        <v>287.40000000000009</v>
      </c>
      <c r="AW83" s="49" t="s">
        <v>0</v>
      </c>
      <c r="AX83" s="14">
        <f t="shared" si="20"/>
        <v>337.19999999999982</v>
      </c>
      <c r="AY83" s="49" t="s">
        <v>0</v>
      </c>
      <c r="AZ83" s="14">
        <f t="shared" si="15"/>
        <v>367.35252092584608</v>
      </c>
      <c r="BA83" s="49" t="s">
        <v>0</v>
      </c>
      <c r="BB83" s="14">
        <f t="shared" si="16"/>
        <v>398.74311313710865</v>
      </c>
      <c r="BC83" s="49" t="s">
        <v>0</v>
      </c>
      <c r="BD83" s="14">
        <f t="shared" si="17"/>
        <v>465.20716783903811</v>
      </c>
      <c r="BE83" s="49" t="s">
        <v>0</v>
      </c>
      <c r="BF83" s="14">
        <f t="shared" si="21"/>
        <v>536.25</v>
      </c>
      <c r="BG83" s="49" t="s">
        <v>0</v>
      </c>
    </row>
    <row r="84" spans="11:59" x14ac:dyDescent="0.2">
      <c r="K84" s="22"/>
      <c r="L84" s="2"/>
      <c r="M84" s="22"/>
      <c r="N84" s="2"/>
      <c r="O84" s="22"/>
      <c r="P84" s="2"/>
      <c r="Q84" s="22"/>
      <c r="S84" s="22"/>
      <c r="U84" s="22"/>
      <c r="W84" s="22"/>
      <c r="AA84" s="22"/>
      <c r="AC84" s="22"/>
      <c r="AE84" s="22"/>
      <c r="AI84" s="12"/>
      <c r="AJ84" s="13">
        <f>(AJ83+AJ85)/2</f>
        <v>79</v>
      </c>
      <c r="AK84" s="49" t="s">
        <v>0</v>
      </c>
      <c r="AL84" s="14" t="s">
        <v>15</v>
      </c>
      <c r="AM84" s="49" t="s">
        <v>0</v>
      </c>
      <c r="AN84" s="14" t="s">
        <v>15</v>
      </c>
      <c r="AO84" s="49" t="s">
        <v>0</v>
      </c>
      <c r="AP84" s="14" t="s">
        <v>15</v>
      </c>
      <c r="AQ84" s="49" t="s">
        <v>0</v>
      </c>
      <c r="AR84" s="75">
        <f t="shared" si="18"/>
        <v>182</v>
      </c>
      <c r="AS84" s="49" t="s">
        <v>0</v>
      </c>
      <c r="AT84" s="14">
        <f t="shared" si="19"/>
        <v>236.7999999999999</v>
      </c>
      <c r="AU84" s="49" t="s">
        <v>0</v>
      </c>
      <c r="AV84" s="14">
        <f t="shared" si="19"/>
        <v>293.2000000000001</v>
      </c>
      <c r="AW84" s="49" t="s">
        <v>0</v>
      </c>
      <c r="AX84" s="14">
        <f t="shared" si="20"/>
        <v>343.5999999999998</v>
      </c>
      <c r="AY84" s="49" t="s">
        <v>0</v>
      </c>
      <c r="AZ84" s="14">
        <f t="shared" si="15"/>
        <v>374.32714268872581</v>
      </c>
      <c r="BA84" s="49" t="s">
        <v>0</v>
      </c>
      <c r="BB84" s="14">
        <f t="shared" si="16"/>
        <v>406.31595079970151</v>
      </c>
      <c r="BC84" s="49" t="s">
        <v>0</v>
      </c>
      <c r="BD84" s="14">
        <f t="shared" si="17"/>
        <v>474.04662239163764</v>
      </c>
      <c r="BE84" s="49" t="s">
        <v>0</v>
      </c>
      <c r="BF84" s="14">
        <f t="shared" si="21"/>
        <v>546.625</v>
      </c>
      <c r="BG84" s="49" t="s">
        <v>0</v>
      </c>
    </row>
    <row r="85" spans="11:59" x14ac:dyDescent="0.2">
      <c r="K85" s="22"/>
      <c r="L85" s="2"/>
      <c r="M85" s="22"/>
      <c r="N85" s="2"/>
      <c r="O85" s="22"/>
      <c r="P85" s="2"/>
      <c r="Q85" s="22"/>
      <c r="S85" s="22"/>
      <c r="U85" s="22"/>
      <c r="W85" s="22"/>
      <c r="AA85" s="22"/>
      <c r="AC85" s="22"/>
      <c r="AE85" s="22"/>
      <c r="AI85" s="12"/>
      <c r="AJ85" s="13">
        <v>80</v>
      </c>
      <c r="AK85" s="49" t="s">
        <v>0</v>
      </c>
      <c r="AL85" s="14" t="s">
        <v>15</v>
      </c>
      <c r="AM85" s="49" t="s">
        <v>0</v>
      </c>
      <c r="AN85" s="14" t="s">
        <v>15</v>
      </c>
      <c r="AO85" s="49" t="s">
        <v>0</v>
      </c>
      <c r="AP85" s="14" t="s">
        <v>15</v>
      </c>
      <c r="AQ85" s="49" t="s">
        <v>0</v>
      </c>
      <c r="AR85" s="75">
        <f t="shared" si="18"/>
        <v>185</v>
      </c>
      <c r="AS85" s="49" t="s">
        <v>0</v>
      </c>
      <c r="AT85" s="14">
        <v>241</v>
      </c>
      <c r="AU85" s="49" t="s">
        <v>0</v>
      </c>
      <c r="AV85" s="14">
        <v>299</v>
      </c>
      <c r="AW85" s="49" t="s">
        <v>0</v>
      </c>
      <c r="AX85" s="14">
        <v>350</v>
      </c>
      <c r="AY85" s="49" t="s">
        <v>0</v>
      </c>
      <c r="AZ85" s="14">
        <f>$BF85-($BF85-$AX85)*($BF$3-AZ$3)/($BF$3-$AX$3)</f>
        <v>381.30176445160532</v>
      </c>
      <c r="BA85" s="49" t="s">
        <v>0</v>
      </c>
      <c r="BB85" s="14">
        <f>$BF85-($BF85-$AX85)*($BF$3-BB$3)/($BF$3-$AX$3)</f>
        <v>413.88878846229414</v>
      </c>
      <c r="BC85" s="49"/>
      <c r="BD85" s="14">
        <f>$BF85-($BF85-$AX85)*($BF$3-BD$3)/($BF$3-$AX$3)</f>
        <v>482.88607694423706</v>
      </c>
      <c r="BE85" s="49" t="s">
        <v>0</v>
      </c>
      <c r="BF85" s="14">
        <v>557</v>
      </c>
      <c r="BG85" s="49" t="s">
        <v>0</v>
      </c>
    </row>
    <row r="86" spans="11:59" x14ac:dyDescent="0.2">
      <c r="K86" s="22"/>
      <c r="L86" s="2"/>
      <c r="M86" s="22"/>
      <c r="N86" s="2"/>
      <c r="O86" s="22"/>
      <c r="P86" s="2"/>
      <c r="Q86" s="22"/>
      <c r="R86" s="2"/>
      <c r="S86" s="22"/>
      <c r="T86" s="2"/>
      <c r="U86" s="22"/>
      <c r="W86" s="22"/>
      <c r="AA86" s="22"/>
      <c r="AC86" s="22"/>
      <c r="AE86" s="22"/>
      <c r="AI86" s="12"/>
      <c r="AJ86" s="13">
        <f>(AJ85+AJ87)/2</f>
        <v>81</v>
      </c>
      <c r="AK86" s="49" t="s">
        <v>0</v>
      </c>
      <c r="AL86" s="14" t="s">
        <v>15</v>
      </c>
      <c r="AM86" s="49" t="s">
        <v>0</v>
      </c>
      <c r="AN86" s="14" t="s">
        <v>15</v>
      </c>
      <c r="AO86" s="49" t="s">
        <v>0</v>
      </c>
      <c r="AP86" s="14" t="s">
        <v>15</v>
      </c>
      <c r="AQ86" s="49" t="s">
        <v>0</v>
      </c>
      <c r="AR86" s="75">
        <f t="shared" si="18"/>
        <v>188</v>
      </c>
      <c r="AS86" s="49" t="s">
        <v>0</v>
      </c>
      <c r="AT86" s="14">
        <f>AT85+(AT$95-AT$85)/($AJ$95-$AJ$85)</f>
        <v>245.7</v>
      </c>
      <c r="AU86" s="49" t="s">
        <v>0</v>
      </c>
      <c r="AV86" s="14">
        <f>AV85+(AV$95-AV$85)/($AJ$95-$AJ$85)</f>
        <v>304.2</v>
      </c>
      <c r="AW86" s="49" t="s">
        <v>0</v>
      </c>
      <c r="AX86" s="14">
        <f>AX85+(AX$95-AX$85)/($AJ$95-$AJ$85)</f>
        <v>357</v>
      </c>
      <c r="AY86" s="49" t="s">
        <v>0</v>
      </c>
      <c r="AZ86" s="14">
        <f t="shared" ref="AZ86:AZ94" si="22">AZ85+(AZ$95-AZ$85)/($AJ$95-$AJ$85)</f>
        <v>388.91923081961204</v>
      </c>
      <c r="BA86" s="49" t="s">
        <v>0</v>
      </c>
      <c r="BB86" s="14">
        <f t="shared" ref="BB86:BB94" si="23">BB85+(BB$95-BB$85)/($AJ$95-$AJ$85)</f>
        <v>422.14907454709788</v>
      </c>
      <c r="BC86" s="49" t="s">
        <v>0</v>
      </c>
      <c r="BD86" s="14">
        <f t="shared" ref="BD86:BD94" si="24">BD85+(BD$95-BD$85)/($AJ$95-$AJ$85)</f>
        <v>492.5074206520743</v>
      </c>
      <c r="BE86" s="49" t="s">
        <v>0</v>
      </c>
      <c r="BF86" s="14">
        <f t="shared" ref="BF86:BF96" si="25">BF85+(BF$97-BF$85)/(AJ$97-AJ$85)</f>
        <v>568.08333333333337</v>
      </c>
      <c r="BG86" s="49" t="s">
        <v>0</v>
      </c>
    </row>
    <row r="87" spans="11:59" x14ac:dyDescent="0.2">
      <c r="K87" s="22"/>
      <c r="L87" s="2"/>
      <c r="M87" s="22"/>
      <c r="N87" s="2"/>
      <c r="O87" s="22"/>
      <c r="P87" s="2"/>
      <c r="Q87" s="22"/>
      <c r="R87" s="2"/>
      <c r="S87" s="22"/>
      <c r="T87" s="2"/>
      <c r="U87" s="22"/>
      <c r="W87" s="22"/>
      <c r="AA87" s="22"/>
      <c r="AC87" s="22"/>
      <c r="AE87" s="22"/>
      <c r="AI87" s="12"/>
      <c r="AJ87" s="13">
        <v>82</v>
      </c>
      <c r="AK87" s="49" t="s">
        <v>0</v>
      </c>
      <c r="AL87" s="14" t="s">
        <v>15</v>
      </c>
      <c r="AM87" s="49" t="s">
        <v>0</v>
      </c>
      <c r="AN87" s="14" t="s">
        <v>15</v>
      </c>
      <c r="AO87" s="49" t="s">
        <v>0</v>
      </c>
      <c r="AP87" s="14" t="s">
        <v>15</v>
      </c>
      <c r="AQ87" s="49" t="s">
        <v>0</v>
      </c>
      <c r="AR87" s="14" t="s">
        <v>15</v>
      </c>
      <c r="AS87" s="49" t="s">
        <v>0</v>
      </c>
      <c r="AT87" s="14">
        <f t="shared" ref="AT87:AV94" si="26">AT86+(AT$95-AT$85)/($AJ$95-$AJ$85)</f>
        <v>250.39999999999998</v>
      </c>
      <c r="AU87" s="49" t="s">
        <v>0</v>
      </c>
      <c r="AV87" s="14">
        <f t="shared" si="26"/>
        <v>309.39999999999998</v>
      </c>
      <c r="AW87" s="49" t="s">
        <v>0</v>
      </c>
      <c r="AX87" s="14">
        <f t="shared" ref="AX87:AX94" si="27">AX86+(AX$95-AX$85)/($AJ$95-$AJ$85)</f>
        <v>364</v>
      </c>
      <c r="AY87" s="49" t="s">
        <v>0</v>
      </c>
      <c r="AZ87" s="14">
        <f t="shared" si="22"/>
        <v>396.53669718761876</v>
      </c>
      <c r="BA87" s="49" t="s">
        <v>0</v>
      </c>
      <c r="BB87" s="14">
        <f t="shared" si="23"/>
        <v>430.40936063190162</v>
      </c>
      <c r="BC87" s="49" t="s">
        <v>0</v>
      </c>
      <c r="BD87" s="14">
        <f t="shared" si="24"/>
        <v>502.12876435991154</v>
      </c>
      <c r="BE87" s="49" t="s">
        <v>0</v>
      </c>
      <c r="BF87" s="14">
        <f t="shared" si="25"/>
        <v>579.16666666666674</v>
      </c>
      <c r="BG87" s="49" t="s">
        <v>0</v>
      </c>
    </row>
    <row r="88" spans="11:59" x14ac:dyDescent="0.2">
      <c r="K88" s="22"/>
      <c r="L88" s="2"/>
      <c r="M88" s="22"/>
      <c r="N88" s="2"/>
      <c r="O88" s="22"/>
      <c r="P88" s="2"/>
      <c r="Q88" s="22"/>
      <c r="R88" s="2"/>
      <c r="S88" s="22"/>
      <c r="T88" s="2"/>
      <c r="U88" s="22"/>
      <c r="W88" s="22"/>
      <c r="AA88" s="22"/>
      <c r="AC88" s="22"/>
      <c r="AE88" s="22"/>
      <c r="AI88" s="12"/>
      <c r="AJ88" s="13">
        <f>(AJ87+AJ89)/2</f>
        <v>83</v>
      </c>
      <c r="AK88" s="49" t="s">
        <v>0</v>
      </c>
      <c r="AL88" s="14" t="s">
        <v>15</v>
      </c>
      <c r="AM88" s="49" t="s">
        <v>0</v>
      </c>
      <c r="AN88" s="14" t="s">
        <v>15</v>
      </c>
      <c r="AO88" s="49" t="s">
        <v>0</v>
      </c>
      <c r="AP88" s="14" t="s">
        <v>15</v>
      </c>
      <c r="AQ88" s="49" t="s">
        <v>0</v>
      </c>
      <c r="AR88" s="14" t="s">
        <v>15</v>
      </c>
      <c r="AS88" s="49" t="s">
        <v>0</v>
      </c>
      <c r="AT88" s="14">
        <f t="shared" si="26"/>
        <v>255.09999999999997</v>
      </c>
      <c r="AU88" s="49" t="s">
        <v>0</v>
      </c>
      <c r="AV88" s="14">
        <f t="shared" si="26"/>
        <v>314.59999999999997</v>
      </c>
      <c r="AW88" s="49" t="s">
        <v>0</v>
      </c>
      <c r="AX88" s="14">
        <f t="shared" si="27"/>
        <v>371</v>
      </c>
      <c r="AY88" s="49" t="s">
        <v>0</v>
      </c>
      <c r="AZ88" s="14">
        <f t="shared" si="22"/>
        <v>404.15416355562547</v>
      </c>
      <c r="BA88" s="49" t="s">
        <v>0</v>
      </c>
      <c r="BB88" s="14">
        <f t="shared" si="23"/>
        <v>438.66964671670536</v>
      </c>
      <c r="BC88" s="49" t="s">
        <v>0</v>
      </c>
      <c r="BD88" s="14">
        <f t="shared" si="24"/>
        <v>511.75010806774878</v>
      </c>
      <c r="BE88" s="49" t="s">
        <v>0</v>
      </c>
      <c r="BF88" s="14">
        <f t="shared" si="25"/>
        <v>590.25000000000011</v>
      </c>
      <c r="BG88" s="49" t="s">
        <v>0</v>
      </c>
    </row>
    <row r="89" spans="11:59" x14ac:dyDescent="0.2">
      <c r="K89" s="22"/>
      <c r="L89" s="2"/>
      <c r="M89" s="22"/>
      <c r="N89" s="2"/>
      <c r="O89" s="22"/>
      <c r="P89" s="2"/>
      <c r="Q89" s="22"/>
      <c r="R89" s="2"/>
      <c r="S89" s="22"/>
      <c r="T89" s="2"/>
      <c r="U89" s="22"/>
      <c r="W89" s="22"/>
      <c r="AA89" s="22"/>
      <c r="AC89" s="22"/>
      <c r="AE89" s="22"/>
      <c r="AI89" s="12"/>
      <c r="AJ89" s="13">
        <v>84</v>
      </c>
      <c r="AK89" s="49" t="s">
        <v>0</v>
      </c>
      <c r="AL89" s="14" t="s">
        <v>15</v>
      </c>
      <c r="AM89" s="49" t="s">
        <v>0</v>
      </c>
      <c r="AN89" s="14" t="s">
        <v>15</v>
      </c>
      <c r="AO89" s="49" t="s">
        <v>0</v>
      </c>
      <c r="AP89" s="14" t="s">
        <v>15</v>
      </c>
      <c r="AQ89" s="49" t="s">
        <v>0</v>
      </c>
      <c r="AR89" s="14" t="s">
        <v>15</v>
      </c>
      <c r="AS89" s="49" t="s">
        <v>0</v>
      </c>
      <c r="AT89" s="14">
        <f t="shared" si="26"/>
        <v>259.79999999999995</v>
      </c>
      <c r="AU89" s="49" t="s">
        <v>0</v>
      </c>
      <c r="AV89" s="14">
        <f t="shared" si="26"/>
        <v>319.79999999999995</v>
      </c>
      <c r="AW89" s="49" t="s">
        <v>0</v>
      </c>
      <c r="AX89" s="14">
        <f t="shared" si="27"/>
        <v>378</v>
      </c>
      <c r="AY89" s="49" t="s">
        <v>0</v>
      </c>
      <c r="AZ89" s="14">
        <f t="shared" si="22"/>
        <v>411.77162992363219</v>
      </c>
      <c r="BA89" s="49" t="s">
        <v>0</v>
      </c>
      <c r="BB89" s="14">
        <f t="shared" si="23"/>
        <v>446.9299328015091</v>
      </c>
      <c r="BC89" s="49" t="s">
        <v>0</v>
      </c>
      <c r="BD89" s="14">
        <f t="shared" si="24"/>
        <v>521.37145177558602</v>
      </c>
      <c r="BE89" s="49" t="s">
        <v>0</v>
      </c>
      <c r="BF89" s="14">
        <f t="shared" si="25"/>
        <v>601.33333333333348</v>
      </c>
      <c r="BG89" s="49" t="s">
        <v>0</v>
      </c>
    </row>
    <row r="90" spans="11:59" x14ac:dyDescent="0.2">
      <c r="K90" s="22"/>
      <c r="L90" s="2"/>
      <c r="M90" s="22"/>
      <c r="N90" s="2"/>
      <c r="O90" s="22"/>
      <c r="P90" s="2"/>
      <c r="Q90" s="22"/>
      <c r="R90" s="2"/>
      <c r="S90" s="22"/>
      <c r="T90" s="2"/>
      <c r="U90" s="22"/>
      <c r="W90" s="22"/>
      <c r="AA90" s="22"/>
      <c r="AC90" s="22"/>
      <c r="AE90" s="22"/>
      <c r="AI90" s="12"/>
      <c r="AJ90" s="13">
        <f>(AJ89+AJ91)/2</f>
        <v>85</v>
      </c>
      <c r="AK90" s="49" t="s">
        <v>0</v>
      </c>
      <c r="AL90" s="14" t="s">
        <v>15</v>
      </c>
      <c r="AM90" s="49" t="s">
        <v>0</v>
      </c>
      <c r="AN90" s="14" t="s">
        <v>15</v>
      </c>
      <c r="AO90" s="49" t="s">
        <v>0</v>
      </c>
      <c r="AP90" s="14" t="s">
        <v>15</v>
      </c>
      <c r="AQ90" s="49" t="s">
        <v>0</v>
      </c>
      <c r="AR90" s="14" t="s">
        <v>15</v>
      </c>
      <c r="AS90" s="49" t="s">
        <v>0</v>
      </c>
      <c r="AT90" s="14">
        <f t="shared" si="26"/>
        <v>264.49999999999994</v>
      </c>
      <c r="AU90" s="49" t="s">
        <v>0</v>
      </c>
      <c r="AV90" s="14">
        <f t="shared" si="26"/>
        <v>324.99999999999994</v>
      </c>
      <c r="AW90" s="49" t="s">
        <v>0</v>
      </c>
      <c r="AX90" s="14">
        <f t="shared" si="27"/>
        <v>385</v>
      </c>
      <c r="AY90" s="49" t="s">
        <v>0</v>
      </c>
      <c r="AZ90" s="14">
        <f t="shared" si="22"/>
        <v>419.38909629163891</v>
      </c>
      <c r="BA90" s="49" t="s">
        <v>0</v>
      </c>
      <c r="BB90" s="14">
        <f t="shared" si="23"/>
        <v>455.19021888631283</v>
      </c>
      <c r="BC90" s="49" t="s">
        <v>0</v>
      </c>
      <c r="BD90" s="14">
        <f t="shared" si="24"/>
        <v>530.99279548342327</v>
      </c>
      <c r="BE90" s="49" t="s">
        <v>0</v>
      </c>
      <c r="BF90" s="14">
        <f t="shared" si="25"/>
        <v>612.41666666666686</v>
      </c>
      <c r="BG90" s="49" t="s">
        <v>0</v>
      </c>
    </row>
    <row r="91" spans="11:59" x14ac:dyDescent="0.2">
      <c r="K91" s="22"/>
      <c r="L91" s="2"/>
      <c r="M91" s="22"/>
      <c r="N91" s="2"/>
      <c r="O91" s="22"/>
      <c r="P91" s="2"/>
      <c r="Q91" s="22"/>
      <c r="R91" s="2"/>
      <c r="S91" s="22"/>
      <c r="T91" s="2"/>
      <c r="U91" s="22"/>
      <c r="W91" s="22"/>
      <c r="AA91" s="22"/>
      <c r="AC91" s="22"/>
      <c r="AE91" s="22"/>
      <c r="AI91" s="12"/>
      <c r="AJ91" s="13">
        <v>86</v>
      </c>
      <c r="AK91" s="49" t="s">
        <v>0</v>
      </c>
      <c r="AL91" s="14" t="s">
        <v>15</v>
      </c>
      <c r="AM91" s="49" t="s">
        <v>0</v>
      </c>
      <c r="AN91" s="14" t="s">
        <v>15</v>
      </c>
      <c r="AO91" s="49" t="s">
        <v>0</v>
      </c>
      <c r="AP91" s="14" t="s">
        <v>15</v>
      </c>
      <c r="AQ91" s="49" t="s">
        <v>0</v>
      </c>
      <c r="AR91" s="14" t="s">
        <v>15</v>
      </c>
      <c r="AS91" s="49" t="s">
        <v>0</v>
      </c>
      <c r="AT91" s="14">
        <f t="shared" si="26"/>
        <v>269.19999999999993</v>
      </c>
      <c r="AU91" s="49" t="s">
        <v>0</v>
      </c>
      <c r="AV91" s="14">
        <f t="shared" si="26"/>
        <v>330.19999999999993</v>
      </c>
      <c r="AW91" s="49" t="s">
        <v>0</v>
      </c>
      <c r="AX91" s="14">
        <f t="shared" si="27"/>
        <v>392</v>
      </c>
      <c r="AY91" s="49" t="s">
        <v>0</v>
      </c>
      <c r="AZ91" s="14">
        <f t="shared" si="22"/>
        <v>427.00656265964562</v>
      </c>
      <c r="BA91" s="49" t="s">
        <v>0</v>
      </c>
      <c r="BB91" s="14">
        <f t="shared" si="23"/>
        <v>463.45050497111657</v>
      </c>
      <c r="BC91" s="49" t="s">
        <v>0</v>
      </c>
      <c r="BD91" s="14">
        <f t="shared" si="24"/>
        <v>540.61413919126051</v>
      </c>
      <c r="BE91" s="49" t="s">
        <v>0</v>
      </c>
      <c r="BF91" s="14">
        <f t="shared" si="25"/>
        <v>623.50000000000023</v>
      </c>
      <c r="BG91" s="49" t="s">
        <v>0</v>
      </c>
    </row>
    <row r="92" spans="11:59" x14ac:dyDescent="0.2">
      <c r="K92" s="22"/>
      <c r="L92" s="2"/>
      <c r="M92" s="22"/>
      <c r="N92" s="2"/>
      <c r="O92" s="22"/>
      <c r="P92" s="2"/>
      <c r="Q92" s="22"/>
      <c r="R92" s="2"/>
      <c r="S92" s="22"/>
      <c r="T92" s="2"/>
      <c r="U92" s="22"/>
      <c r="W92" s="22"/>
      <c r="AA92" s="22"/>
      <c r="AC92" s="22"/>
      <c r="AE92" s="22"/>
      <c r="AI92" s="12"/>
      <c r="AJ92" s="13">
        <f>(AJ91+AJ93)/2</f>
        <v>87</v>
      </c>
      <c r="AK92" s="49" t="s">
        <v>0</v>
      </c>
      <c r="AL92" s="14" t="s">
        <v>15</v>
      </c>
      <c r="AM92" s="49" t="s">
        <v>0</v>
      </c>
      <c r="AN92" s="14" t="s">
        <v>15</v>
      </c>
      <c r="AO92" s="49" t="s">
        <v>0</v>
      </c>
      <c r="AP92" s="14" t="s">
        <v>15</v>
      </c>
      <c r="AQ92" s="49" t="s">
        <v>0</v>
      </c>
      <c r="AR92" s="14" t="s">
        <v>15</v>
      </c>
      <c r="AS92" s="49" t="s">
        <v>0</v>
      </c>
      <c r="AT92" s="14">
        <f t="shared" si="26"/>
        <v>273.89999999999992</v>
      </c>
      <c r="AU92" s="49" t="s">
        <v>0</v>
      </c>
      <c r="AV92" s="14">
        <f t="shared" si="26"/>
        <v>335.39999999999992</v>
      </c>
      <c r="AW92" s="49" t="s">
        <v>0</v>
      </c>
      <c r="AX92" s="14">
        <f t="shared" si="27"/>
        <v>399</v>
      </c>
      <c r="AY92" s="49" t="s">
        <v>0</v>
      </c>
      <c r="AZ92" s="14">
        <f t="shared" si="22"/>
        <v>434.62402902765234</v>
      </c>
      <c r="BA92" s="49" t="s">
        <v>0</v>
      </c>
      <c r="BB92" s="14">
        <f t="shared" si="23"/>
        <v>471.71079105592031</v>
      </c>
      <c r="BC92" s="49" t="s">
        <v>0</v>
      </c>
      <c r="BD92" s="14">
        <f t="shared" si="24"/>
        <v>550.23548289909775</v>
      </c>
      <c r="BE92" s="49" t="s">
        <v>0</v>
      </c>
      <c r="BF92" s="14">
        <f t="shared" si="25"/>
        <v>634.5833333333336</v>
      </c>
      <c r="BG92" s="49" t="s">
        <v>0</v>
      </c>
    </row>
    <row r="93" spans="11:59" x14ac:dyDescent="0.2">
      <c r="K93" s="22"/>
      <c r="L93" s="2"/>
      <c r="M93" s="22"/>
      <c r="N93" s="2"/>
      <c r="O93" s="22"/>
      <c r="P93" s="2"/>
      <c r="Q93" s="22"/>
      <c r="R93" s="2"/>
      <c r="S93" s="22"/>
      <c r="T93" s="2"/>
      <c r="U93" s="22"/>
      <c r="W93" s="22"/>
      <c r="AA93" s="22"/>
      <c r="AC93" s="22"/>
      <c r="AE93" s="22"/>
      <c r="AI93" s="12"/>
      <c r="AJ93" s="13">
        <v>88</v>
      </c>
      <c r="AK93" s="49" t="s">
        <v>0</v>
      </c>
      <c r="AL93" s="14" t="s">
        <v>15</v>
      </c>
      <c r="AM93" s="49" t="s">
        <v>0</v>
      </c>
      <c r="AN93" s="14" t="s">
        <v>15</v>
      </c>
      <c r="AO93" s="49" t="s">
        <v>0</v>
      </c>
      <c r="AP93" s="14" t="s">
        <v>15</v>
      </c>
      <c r="AQ93" s="49" t="s">
        <v>0</v>
      </c>
      <c r="AR93" s="14" t="s">
        <v>15</v>
      </c>
      <c r="AS93" s="49" t="s">
        <v>0</v>
      </c>
      <c r="AT93" s="14">
        <f t="shared" si="26"/>
        <v>278.59999999999991</v>
      </c>
      <c r="AU93" s="49" t="s">
        <v>0</v>
      </c>
      <c r="AV93" s="14">
        <f t="shared" si="26"/>
        <v>340.59999999999991</v>
      </c>
      <c r="AW93" s="49" t="s">
        <v>0</v>
      </c>
      <c r="AX93" s="14">
        <f t="shared" si="27"/>
        <v>406</v>
      </c>
      <c r="AY93" s="49" t="s">
        <v>0</v>
      </c>
      <c r="AZ93" s="14">
        <f t="shared" si="22"/>
        <v>442.24149539565906</v>
      </c>
      <c r="BA93" s="49" t="s">
        <v>0</v>
      </c>
      <c r="BB93" s="14">
        <f t="shared" si="23"/>
        <v>479.97107714072405</v>
      </c>
      <c r="BC93" s="49" t="s">
        <v>0</v>
      </c>
      <c r="BD93" s="14">
        <f t="shared" si="24"/>
        <v>559.85682660693499</v>
      </c>
      <c r="BE93" s="49" t="s">
        <v>0</v>
      </c>
      <c r="BF93" s="14">
        <f t="shared" si="25"/>
        <v>645.66666666666697</v>
      </c>
      <c r="BG93" s="49" t="s">
        <v>0</v>
      </c>
    </row>
    <row r="94" spans="11:59" x14ac:dyDescent="0.2">
      <c r="K94" s="22"/>
      <c r="L94" s="2"/>
      <c r="M94" s="22"/>
      <c r="N94" s="2"/>
      <c r="O94" s="22"/>
      <c r="P94" s="2"/>
      <c r="Q94" s="22"/>
      <c r="R94" s="2"/>
      <c r="S94" s="22"/>
      <c r="T94" s="2"/>
      <c r="U94" s="22"/>
      <c r="W94" s="22"/>
      <c r="AA94" s="22"/>
      <c r="AC94" s="22"/>
      <c r="AE94" s="22"/>
      <c r="AI94" s="12"/>
      <c r="AJ94" s="13">
        <f>(AJ93+AJ95)/2</f>
        <v>89</v>
      </c>
      <c r="AK94" s="49" t="s">
        <v>0</v>
      </c>
      <c r="AL94" s="14" t="s">
        <v>15</v>
      </c>
      <c r="AM94" s="49" t="s">
        <v>0</v>
      </c>
      <c r="AN94" s="14" t="s">
        <v>15</v>
      </c>
      <c r="AO94" s="49" t="s">
        <v>0</v>
      </c>
      <c r="AP94" s="14" t="s">
        <v>15</v>
      </c>
      <c r="AQ94" s="49" t="s">
        <v>0</v>
      </c>
      <c r="AR94" s="14" t="s">
        <v>15</v>
      </c>
      <c r="AS94" s="49" t="s">
        <v>0</v>
      </c>
      <c r="AT94" s="14">
        <f t="shared" si="26"/>
        <v>283.2999999999999</v>
      </c>
      <c r="AU94" s="49" t="s">
        <v>0</v>
      </c>
      <c r="AV94" s="14">
        <f t="shared" si="26"/>
        <v>345.7999999999999</v>
      </c>
      <c r="AW94" s="49" t="s">
        <v>0</v>
      </c>
      <c r="AX94" s="14">
        <f t="shared" si="27"/>
        <v>413</v>
      </c>
      <c r="AY94" s="49" t="s">
        <v>0</v>
      </c>
      <c r="AZ94" s="14">
        <f t="shared" si="22"/>
        <v>449.85896176366577</v>
      </c>
      <c r="BA94" s="49" t="s">
        <v>0</v>
      </c>
      <c r="BB94" s="14">
        <f t="shared" si="23"/>
        <v>488.23136322552779</v>
      </c>
      <c r="BC94" s="49" t="s">
        <v>0</v>
      </c>
      <c r="BD94" s="14">
        <f t="shared" si="24"/>
        <v>569.47817031477223</v>
      </c>
      <c r="BE94" s="49" t="s">
        <v>0</v>
      </c>
      <c r="BF94" s="14">
        <f t="shared" si="25"/>
        <v>656.75000000000034</v>
      </c>
      <c r="BG94" s="49" t="s">
        <v>0</v>
      </c>
    </row>
    <row r="95" spans="11:59" x14ac:dyDescent="0.2">
      <c r="K95" s="22"/>
      <c r="L95" s="2"/>
      <c r="M95" s="22"/>
      <c r="N95" s="2"/>
      <c r="O95" s="22"/>
      <c r="P95" s="2"/>
      <c r="Q95" s="22"/>
      <c r="R95" s="2"/>
      <c r="S95" s="22"/>
      <c r="T95" s="2"/>
      <c r="U95" s="22"/>
      <c r="W95" s="22"/>
      <c r="AA95" s="22"/>
      <c r="AC95" s="22"/>
      <c r="AE95" s="22"/>
      <c r="AI95" s="12"/>
      <c r="AJ95" s="13">
        <v>90</v>
      </c>
      <c r="AK95" s="49" t="s">
        <v>0</v>
      </c>
      <c r="AL95" s="14" t="s">
        <v>15</v>
      </c>
      <c r="AM95" s="49" t="s">
        <v>0</v>
      </c>
      <c r="AN95" s="14" t="s">
        <v>15</v>
      </c>
      <c r="AO95" s="49" t="s">
        <v>0</v>
      </c>
      <c r="AP95" s="14" t="s">
        <v>15</v>
      </c>
      <c r="AQ95" s="49" t="s">
        <v>0</v>
      </c>
      <c r="AR95" s="14" t="s">
        <v>15</v>
      </c>
      <c r="AS95" s="49" t="s">
        <v>0</v>
      </c>
      <c r="AT95" s="14">
        <v>288</v>
      </c>
      <c r="AU95" s="49" t="s">
        <v>0</v>
      </c>
      <c r="AV95" s="14">
        <v>351</v>
      </c>
      <c r="AW95" s="49" t="s">
        <v>0</v>
      </c>
      <c r="AX95" s="14">
        <v>420</v>
      </c>
      <c r="AY95" s="49" t="s">
        <v>0</v>
      </c>
      <c r="AZ95" s="14">
        <f>$BF95-($BF95-$AX95)*($BF$3-AZ$3)/($BF$3-$AX$3)</f>
        <v>457.47642813167244</v>
      </c>
      <c r="BA95" s="49" t="s">
        <v>0</v>
      </c>
      <c r="BB95" s="14">
        <f>$BF95-($BF95-$AX95)*($BF$3-BB$3)/($BF$3-$AX$3)</f>
        <v>496.49164931033135</v>
      </c>
      <c r="BC95" s="49"/>
      <c r="BD95" s="14">
        <f>$BF95-($BF95-$AX95)*($BF$3-BD$3)/($BF$3-$AX$3)</f>
        <v>579.09951402260936</v>
      </c>
      <c r="BE95" s="49" t="s">
        <v>0</v>
      </c>
      <c r="BF95" s="14">
        <f t="shared" si="25"/>
        <v>667.83333333333371</v>
      </c>
      <c r="BG95" s="49" t="s">
        <v>0</v>
      </c>
    </row>
    <row r="96" spans="11:59" x14ac:dyDescent="0.2">
      <c r="K96" s="22"/>
      <c r="L96" s="2"/>
      <c r="M96" s="22"/>
      <c r="N96" s="2"/>
      <c r="O96" s="22"/>
      <c r="P96" s="2"/>
      <c r="Q96" s="22"/>
      <c r="R96" s="2"/>
      <c r="S96" s="22"/>
      <c r="T96" s="2"/>
      <c r="U96" s="22"/>
      <c r="W96" s="22"/>
      <c r="AA96" s="22"/>
      <c r="AC96" s="22"/>
      <c r="AE96" s="22"/>
      <c r="AI96" s="12"/>
      <c r="AJ96" s="13">
        <f>(AJ95+AJ97)/2</f>
        <v>91</v>
      </c>
      <c r="AK96" s="49" t="s">
        <v>0</v>
      </c>
      <c r="AL96" s="14" t="s">
        <v>15</v>
      </c>
      <c r="AM96" s="49" t="s">
        <v>0</v>
      </c>
      <c r="AN96" s="14" t="s">
        <v>15</v>
      </c>
      <c r="AO96" s="49" t="s">
        <v>0</v>
      </c>
      <c r="AP96" s="14" t="s">
        <v>15</v>
      </c>
      <c r="AQ96" s="49" t="s">
        <v>0</v>
      </c>
      <c r="AR96" s="14" t="s">
        <v>15</v>
      </c>
      <c r="AS96" s="49" t="s">
        <v>0</v>
      </c>
      <c r="AT96" s="14" t="s">
        <v>15</v>
      </c>
      <c r="AU96" s="49" t="s">
        <v>0</v>
      </c>
      <c r="AV96" s="76">
        <f>AV95+($AV$95-$AV$85)/($AJ$95-$AJ$85)</f>
        <v>356.2</v>
      </c>
      <c r="AW96" s="49" t="s">
        <v>0</v>
      </c>
      <c r="AX96" s="14">
        <f>(AX95+AX97)/2</f>
        <v>427.5</v>
      </c>
      <c r="AY96" s="49" t="s">
        <v>0</v>
      </c>
      <c r="AZ96" s="14">
        <f>(AZ95+AZ97)/2</f>
        <v>465.51828637298445</v>
      </c>
      <c r="BA96" s="49" t="s">
        <v>0</v>
      </c>
      <c r="BB96" s="14">
        <f>(BB95+BB97)/2</f>
        <v>505.09761465005698</v>
      </c>
      <c r="BC96" s="49" t="s">
        <v>0</v>
      </c>
      <c r="BD96" s="14">
        <f>(BD95+BD97)/2</f>
        <v>588.89987686826225</v>
      </c>
      <c r="BE96" s="49" t="s">
        <v>0</v>
      </c>
      <c r="BF96" s="14">
        <f t="shared" si="25"/>
        <v>678.91666666666708</v>
      </c>
      <c r="BG96" s="49" t="s">
        <v>0</v>
      </c>
    </row>
    <row r="97" spans="11:59" x14ac:dyDescent="0.2">
      <c r="K97" s="22"/>
      <c r="L97" s="2"/>
      <c r="M97" s="22"/>
      <c r="N97" s="2"/>
      <c r="O97" s="22"/>
      <c r="P97" s="2"/>
      <c r="Q97" s="22"/>
      <c r="R97" s="2"/>
      <c r="S97" s="22"/>
      <c r="T97" s="2"/>
      <c r="U97" s="22"/>
      <c r="W97" s="22"/>
      <c r="AA97" s="22"/>
      <c r="AC97" s="22"/>
      <c r="AE97" s="22"/>
      <c r="AI97" s="12"/>
      <c r="AJ97" s="13">
        <v>92</v>
      </c>
      <c r="AK97" s="49" t="s">
        <v>0</v>
      </c>
      <c r="AL97" s="14" t="s">
        <v>15</v>
      </c>
      <c r="AM97" s="49" t="s">
        <v>0</v>
      </c>
      <c r="AN97" s="14" t="s">
        <v>15</v>
      </c>
      <c r="AO97" s="49" t="s">
        <v>0</v>
      </c>
      <c r="AP97" s="14" t="s">
        <v>15</v>
      </c>
      <c r="AQ97" s="49" t="s">
        <v>0</v>
      </c>
      <c r="AR97" s="14" t="s">
        <v>15</v>
      </c>
      <c r="AS97" s="49" t="s">
        <v>0</v>
      </c>
      <c r="AT97" s="14" t="s">
        <v>15</v>
      </c>
      <c r="AU97" s="49" t="s">
        <v>0</v>
      </c>
      <c r="AV97" s="76">
        <f t="shared" ref="AV97:AV104" si="28">AV96+($AV$95-$AV$85)/($AJ$95-$AJ$85)</f>
        <v>361.4</v>
      </c>
      <c r="AW97" s="49" t="s">
        <v>0</v>
      </c>
      <c r="AX97" s="14">
        <v>435</v>
      </c>
      <c r="AY97" s="49" t="s">
        <v>0</v>
      </c>
      <c r="AZ97" s="14">
        <f>$BF97-($BF97-$AX97)*($BF$3-AZ$3)/($BF$3-$AX$3)</f>
        <v>473.56014461429641</v>
      </c>
      <c r="BA97" s="49" t="s">
        <v>0</v>
      </c>
      <c r="BB97" s="14">
        <f>$BF97-($BF97-$AX97)*($BF$3-BB$3)/($BF$3-$AX$3)</f>
        <v>513.70357998978261</v>
      </c>
      <c r="BC97" s="49"/>
      <c r="BD97" s="14">
        <f>$BF97-($BF97-$AX97)*($BF$3-BD$3)/($BF$3-$AX$3)</f>
        <v>598.70023971391515</v>
      </c>
      <c r="BE97" s="49" t="s">
        <v>0</v>
      </c>
      <c r="BF97" s="14">
        <v>690</v>
      </c>
      <c r="BG97" s="49" t="s">
        <v>0</v>
      </c>
    </row>
    <row r="98" spans="11:59" x14ac:dyDescent="0.2">
      <c r="K98" s="22"/>
      <c r="L98" s="2"/>
      <c r="M98" s="22"/>
      <c r="N98" s="2"/>
      <c r="O98" s="22"/>
      <c r="P98" s="2"/>
      <c r="Q98" s="22"/>
      <c r="R98" s="2"/>
      <c r="S98" s="22"/>
      <c r="T98" s="2"/>
      <c r="U98" s="22"/>
      <c r="W98" s="22"/>
      <c r="AA98" s="22"/>
      <c r="AC98" s="22"/>
      <c r="AE98" s="22"/>
      <c r="AI98" s="12"/>
      <c r="AJ98" s="13">
        <f>(AJ97+AJ99)/2</f>
        <v>93</v>
      </c>
      <c r="AK98" s="49" t="s">
        <v>0</v>
      </c>
      <c r="AL98" s="14" t="s">
        <v>15</v>
      </c>
      <c r="AM98" s="49" t="s">
        <v>0</v>
      </c>
      <c r="AN98" s="14" t="s">
        <v>15</v>
      </c>
      <c r="AO98" s="49" t="s">
        <v>0</v>
      </c>
      <c r="AP98" s="14" t="s">
        <v>15</v>
      </c>
      <c r="AQ98" s="49" t="s">
        <v>0</v>
      </c>
      <c r="AR98" s="14" t="s">
        <v>15</v>
      </c>
      <c r="AS98" s="49" t="s">
        <v>0</v>
      </c>
      <c r="AT98" s="14" t="s">
        <v>15</v>
      </c>
      <c r="AU98" s="49" t="s">
        <v>0</v>
      </c>
      <c r="AV98" s="76">
        <f t="shared" si="28"/>
        <v>366.59999999999997</v>
      </c>
      <c r="AW98" s="49" t="s">
        <v>0</v>
      </c>
      <c r="AX98" s="14">
        <f>AX97+(AX$105-AX$97)/($AJ$105-$AJ$97)</f>
        <v>442.5</v>
      </c>
      <c r="AY98" s="49" t="s">
        <v>0</v>
      </c>
      <c r="AZ98" s="14">
        <f t="shared" ref="AZ98:AZ104" si="29">AZ97+(AZ$105-AZ$97)/($AJ$105-$AJ$97)</f>
        <v>481.74061775454868</v>
      </c>
      <c r="BA98" s="49" t="s">
        <v>0</v>
      </c>
      <c r="BB98" s="14">
        <f t="shared" ref="BB98:BB104" si="30">BB97+(BB$105-BB$97)/($AJ$105-$AJ$97)</f>
        <v>522.59246669548463</v>
      </c>
      <c r="BC98" s="49" t="s">
        <v>0</v>
      </c>
      <c r="BD98" s="14">
        <f t="shared" ref="BD98:BD104" si="31">BD97+(BD$105-BD$97)/($AJ$105-$AJ$97)</f>
        <v>609.08906747357253</v>
      </c>
      <c r="BE98" s="49" t="s">
        <v>0</v>
      </c>
      <c r="BF98" s="14">
        <f t="shared" ref="BF98:BF104" si="32">BF97+(BF$105-BF$97)/(AJ$105-AJ$97)</f>
        <v>702</v>
      </c>
      <c r="BG98" s="49" t="s">
        <v>0</v>
      </c>
    </row>
    <row r="99" spans="11:59" x14ac:dyDescent="0.2">
      <c r="K99" s="22"/>
      <c r="L99" s="2"/>
      <c r="M99" s="22"/>
      <c r="N99" s="2"/>
      <c r="O99" s="22"/>
      <c r="P99" s="2"/>
      <c r="Q99" s="22"/>
      <c r="R99" s="2"/>
      <c r="S99" s="22"/>
      <c r="T99" s="2"/>
      <c r="U99" s="22"/>
      <c r="W99" s="22"/>
      <c r="AA99" s="22"/>
      <c r="AC99" s="22"/>
      <c r="AE99" s="22"/>
      <c r="AI99" s="12"/>
      <c r="AJ99" s="13">
        <v>94</v>
      </c>
      <c r="AK99" s="49" t="s">
        <v>0</v>
      </c>
      <c r="AL99" s="14" t="s">
        <v>15</v>
      </c>
      <c r="AM99" s="49" t="s">
        <v>0</v>
      </c>
      <c r="AN99" s="14" t="s">
        <v>15</v>
      </c>
      <c r="AO99" s="49" t="s">
        <v>0</v>
      </c>
      <c r="AP99" s="14" t="s">
        <v>15</v>
      </c>
      <c r="AQ99" s="49" t="s">
        <v>0</v>
      </c>
      <c r="AR99" s="14" t="s">
        <v>15</v>
      </c>
      <c r="AS99" s="49" t="s">
        <v>0</v>
      </c>
      <c r="AT99" s="14" t="s">
        <v>15</v>
      </c>
      <c r="AU99" s="49" t="s">
        <v>0</v>
      </c>
      <c r="AV99" s="76">
        <f t="shared" si="28"/>
        <v>371.79999999999995</v>
      </c>
      <c r="AW99" s="49" t="s">
        <v>0</v>
      </c>
      <c r="AX99" s="14">
        <f t="shared" ref="AX99:AX104" si="33">AX98+(AX$105-AX$97)/($AJ$105-$AJ$97)</f>
        <v>450</v>
      </c>
      <c r="AY99" s="49" t="s">
        <v>0</v>
      </c>
      <c r="AZ99" s="14">
        <f t="shared" si="29"/>
        <v>489.92109089480095</v>
      </c>
      <c r="BA99" s="49" t="s">
        <v>0</v>
      </c>
      <c r="BB99" s="14">
        <f t="shared" si="30"/>
        <v>531.48135340118665</v>
      </c>
      <c r="BC99" s="49" t="s">
        <v>0</v>
      </c>
      <c r="BD99" s="14">
        <f t="shared" si="31"/>
        <v>619.4778952332299</v>
      </c>
      <c r="BE99" s="49" t="s">
        <v>0</v>
      </c>
      <c r="BF99" s="14">
        <f t="shared" si="32"/>
        <v>714</v>
      </c>
      <c r="BG99" s="49" t="s">
        <v>0</v>
      </c>
    </row>
    <row r="100" spans="11:59" x14ac:dyDescent="0.2">
      <c r="K100" s="22"/>
      <c r="L100" s="2"/>
      <c r="M100" s="22"/>
      <c r="N100" s="2"/>
      <c r="O100" s="22"/>
      <c r="P100" s="2"/>
      <c r="Q100" s="22"/>
      <c r="R100" s="2"/>
      <c r="S100" s="22"/>
      <c r="T100" s="2"/>
      <c r="U100" s="22"/>
      <c r="W100" s="22"/>
      <c r="AA100" s="22"/>
      <c r="AC100" s="22"/>
      <c r="AE100" s="22"/>
      <c r="AI100" s="12"/>
      <c r="AJ100" s="13">
        <f>(AJ99+AJ101)/2</f>
        <v>95</v>
      </c>
      <c r="AK100" s="49" t="s">
        <v>0</v>
      </c>
      <c r="AL100" s="14" t="s">
        <v>15</v>
      </c>
      <c r="AM100" s="49" t="s">
        <v>0</v>
      </c>
      <c r="AN100" s="14" t="s">
        <v>15</v>
      </c>
      <c r="AO100" s="49" t="s">
        <v>0</v>
      </c>
      <c r="AP100" s="14" t="s">
        <v>15</v>
      </c>
      <c r="AQ100" s="49" t="s">
        <v>0</v>
      </c>
      <c r="AR100" s="14" t="s">
        <v>15</v>
      </c>
      <c r="AS100" s="49" t="s">
        <v>0</v>
      </c>
      <c r="AT100" s="14" t="s">
        <v>15</v>
      </c>
      <c r="AU100" s="49" t="s">
        <v>0</v>
      </c>
      <c r="AV100" s="76">
        <f t="shared" si="28"/>
        <v>376.99999999999994</v>
      </c>
      <c r="AW100" s="49" t="s">
        <v>0</v>
      </c>
      <c r="AX100" s="14">
        <f t="shared" si="33"/>
        <v>457.5</v>
      </c>
      <c r="AY100" s="49" t="s">
        <v>0</v>
      </c>
      <c r="AZ100" s="14">
        <f t="shared" si="29"/>
        <v>498.10156403505323</v>
      </c>
      <c r="BA100" s="49" t="s">
        <v>0</v>
      </c>
      <c r="BB100" s="14">
        <f t="shared" si="30"/>
        <v>540.37024010688867</v>
      </c>
      <c r="BC100" s="49" t="s">
        <v>0</v>
      </c>
      <c r="BD100" s="14">
        <f t="shared" si="31"/>
        <v>629.86672299288728</v>
      </c>
      <c r="BE100" s="49" t="s">
        <v>0</v>
      </c>
      <c r="BF100" s="14">
        <f t="shared" si="32"/>
        <v>726</v>
      </c>
      <c r="BG100" s="49" t="s">
        <v>0</v>
      </c>
    </row>
    <row r="101" spans="11:59" x14ac:dyDescent="0.2">
      <c r="K101" s="22"/>
      <c r="L101" s="2"/>
      <c r="M101" s="22"/>
      <c r="N101" s="2"/>
      <c r="O101" s="22"/>
      <c r="P101" s="2"/>
      <c r="Q101" s="22"/>
      <c r="R101" s="2"/>
      <c r="S101" s="22"/>
      <c r="T101" s="2"/>
      <c r="U101" s="22"/>
      <c r="W101" s="22"/>
      <c r="AA101" s="22"/>
      <c r="AC101" s="22"/>
      <c r="AE101" s="22"/>
      <c r="AI101" s="12"/>
      <c r="AJ101" s="13">
        <v>96</v>
      </c>
      <c r="AK101" s="49" t="s">
        <v>0</v>
      </c>
      <c r="AL101" s="14" t="s">
        <v>15</v>
      </c>
      <c r="AM101" s="49" t="s">
        <v>0</v>
      </c>
      <c r="AN101" s="14" t="s">
        <v>15</v>
      </c>
      <c r="AO101" s="49" t="s">
        <v>0</v>
      </c>
      <c r="AP101" s="14" t="s">
        <v>15</v>
      </c>
      <c r="AQ101" s="49" t="s">
        <v>0</v>
      </c>
      <c r="AR101" s="14" t="s">
        <v>15</v>
      </c>
      <c r="AS101" s="49" t="s">
        <v>0</v>
      </c>
      <c r="AT101" s="14" t="s">
        <v>15</v>
      </c>
      <c r="AU101" s="49" t="s">
        <v>0</v>
      </c>
      <c r="AV101" s="76">
        <f t="shared" si="28"/>
        <v>382.19999999999993</v>
      </c>
      <c r="AW101" s="49" t="s">
        <v>0</v>
      </c>
      <c r="AX101" s="14">
        <f t="shared" si="33"/>
        <v>465</v>
      </c>
      <c r="AY101" s="49" t="s">
        <v>0</v>
      </c>
      <c r="AZ101" s="14">
        <f t="shared" si="29"/>
        <v>506.2820371753055</v>
      </c>
      <c r="BA101" s="49" t="s">
        <v>0</v>
      </c>
      <c r="BB101" s="14">
        <f t="shared" si="30"/>
        <v>549.25912681259069</v>
      </c>
      <c r="BC101" s="49" t="s">
        <v>0</v>
      </c>
      <c r="BD101" s="14">
        <f t="shared" si="31"/>
        <v>640.25555075254465</v>
      </c>
      <c r="BE101" s="49" t="s">
        <v>0</v>
      </c>
      <c r="BF101" s="14">
        <f t="shared" si="32"/>
        <v>738</v>
      </c>
      <c r="BG101" s="49" t="s">
        <v>0</v>
      </c>
    </row>
    <row r="102" spans="11:59" x14ac:dyDescent="0.2">
      <c r="K102" s="22"/>
      <c r="L102" s="2"/>
      <c r="M102" s="22"/>
      <c r="N102" s="2"/>
      <c r="O102" s="22"/>
      <c r="P102" s="2"/>
      <c r="Q102" s="22"/>
      <c r="R102" s="2"/>
      <c r="S102" s="22"/>
      <c r="T102" s="2"/>
      <c r="U102" s="22"/>
      <c r="W102" s="22"/>
      <c r="AA102" s="22"/>
      <c r="AC102" s="22"/>
      <c r="AE102" s="22"/>
      <c r="AI102" s="12"/>
      <c r="AJ102" s="13">
        <f>(AJ101+AJ103)/2</f>
        <v>97</v>
      </c>
      <c r="AK102" s="49" t="s">
        <v>0</v>
      </c>
      <c r="AL102" s="14" t="s">
        <v>15</v>
      </c>
      <c r="AM102" s="49" t="s">
        <v>0</v>
      </c>
      <c r="AN102" s="14" t="s">
        <v>15</v>
      </c>
      <c r="AO102" s="49" t="s">
        <v>0</v>
      </c>
      <c r="AP102" s="14" t="s">
        <v>15</v>
      </c>
      <c r="AQ102" s="49" t="s">
        <v>0</v>
      </c>
      <c r="AR102" s="14" t="s">
        <v>15</v>
      </c>
      <c r="AS102" s="49" t="s">
        <v>0</v>
      </c>
      <c r="AT102" s="14" t="s">
        <v>15</v>
      </c>
      <c r="AU102" s="49" t="s">
        <v>0</v>
      </c>
      <c r="AV102" s="76">
        <f t="shared" si="28"/>
        <v>387.39999999999992</v>
      </c>
      <c r="AW102" s="49" t="s">
        <v>0</v>
      </c>
      <c r="AX102" s="14">
        <f t="shared" si="33"/>
        <v>472.5</v>
      </c>
      <c r="AY102" s="49" t="s">
        <v>0</v>
      </c>
      <c r="AZ102" s="14">
        <f t="shared" si="29"/>
        <v>514.46251031555778</v>
      </c>
      <c r="BA102" s="49" t="s">
        <v>0</v>
      </c>
      <c r="BB102" s="14">
        <f t="shared" si="30"/>
        <v>558.14801351829271</v>
      </c>
      <c r="BC102" s="49" t="s">
        <v>0</v>
      </c>
      <c r="BD102" s="14">
        <f t="shared" si="31"/>
        <v>650.64437851220202</v>
      </c>
      <c r="BE102" s="49" t="s">
        <v>0</v>
      </c>
      <c r="BF102" s="14">
        <f t="shared" si="32"/>
        <v>750</v>
      </c>
      <c r="BG102" s="49" t="s">
        <v>0</v>
      </c>
    </row>
    <row r="103" spans="11:59" x14ac:dyDescent="0.2">
      <c r="K103" s="22"/>
      <c r="L103" s="2"/>
      <c r="M103" s="22"/>
      <c r="N103" s="2"/>
      <c r="O103" s="22"/>
      <c r="P103" s="2"/>
      <c r="Q103" s="22"/>
      <c r="R103" s="2"/>
      <c r="S103" s="22"/>
      <c r="T103" s="2"/>
      <c r="U103" s="22"/>
      <c r="W103" s="22"/>
      <c r="AA103" s="22"/>
      <c r="AC103" s="22"/>
      <c r="AE103" s="22"/>
      <c r="AI103" s="12"/>
      <c r="AJ103" s="13">
        <v>98</v>
      </c>
      <c r="AK103" s="49" t="s">
        <v>0</v>
      </c>
      <c r="AL103" s="14" t="s">
        <v>15</v>
      </c>
      <c r="AM103" s="49" t="s">
        <v>0</v>
      </c>
      <c r="AN103" s="14" t="s">
        <v>15</v>
      </c>
      <c r="AO103" s="49" t="s">
        <v>0</v>
      </c>
      <c r="AP103" s="14" t="s">
        <v>15</v>
      </c>
      <c r="AQ103" s="49" t="s">
        <v>0</v>
      </c>
      <c r="AR103" s="14" t="s">
        <v>15</v>
      </c>
      <c r="AS103" s="49" t="s">
        <v>0</v>
      </c>
      <c r="AT103" s="14" t="s">
        <v>15</v>
      </c>
      <c r="AU103" s="49" t="s">
        <v>0</v>
      </c>
      <c r="AV103" s="76">
        <f t="shared" si="28"/>
        <v>392.59999999999991</v>
      </c>
      <c r="AW103" s="49" t="s">
        <v>0</v>
      </c>
      <c r="AX103" s="14">
        <f t="shared" si="33"/>
        <v>480</v>
      </c>
      <c r="AY103" s="49" t="s">
        <v>0</v>
      </c>
      <c r="AZ103" s="14">
        <f t="shared" si="29"/>
        <v>522.64298345581005</v>
      </c>
      <c r="BA103" s="49" t="s">
        <v>0</v>
      </c>
      <c r="BB103" s="14">
        <f t="shared" si="30"/>
        <v>567.03690022399473</v>
      </c>
      <c r="BC103" s="49" t="s">
        <v>0</v>
      </c>
      <c r="BD103" s="14">
        <f t="shared" si="31"/>
        <v>661.0332062718594</v>
      </c>
      <c r="BE103" s="49" t="s">
        <v>0</v>
      </c>
      <c r="BF103" s="14">
        <f t="shared" si="32"/>
        <v>762</v>
      </c>
      <c r="BG103" s="49" t="s">
        <v>0</v>
      </c>
    </row>
    <row r="104" spans="11:59" x14ac:dyDescent="0.2">
      <c r="K104" s="22"/>
      <c r="L104" s="2"/>
      <c r="M104" s="22"/>
      <c r="N104" s="2"/>
      <c r="O104" s="22"/>
      <c r="P104" s="2"/>
      <c r="Q104" s="22"/>
      <c r="R104" s="2"/>
      <c r="S104" s="22"/>
      <c r="T104" s="2"/>
      <c r="U104" s="22"/>
      <c r="W104" s="22"/>
      <c r="AA104" s="22"/>
      <c r="AC104" s="22"/>
      <c r="AE104" s="22"/>
      <c r="AI104" s="12"/>
      <c r="AJ104" s="13">
        <f>(AJ103+AJ105)/2</f>
        <v>99</v>
      </c>
      <c r="AK104" s="49" t="s">
        <v>0</v>
      </c>
      <c r="AL104" s="14" t="s">
        <v>15</v>
      </c>
      <c r="AM104" s="49" t="s">
        <v>0</v>
      </c>
      <c r="AN104" s="14" t="s">
        <v>15</v>
      </c>
      <c r="AO104" s="49" t="s">
        <v>0</v>
      </c>
      <c r="AP104" s="14" t="s">
        <v>15</v>
      </c>
      <c r="AQ104" s="49" t="s">
        <v>0</v>
      </c>
      <c r="AR104" s="14" t="s">
        <v>15</v>
      </c>
      <c r="AS104" s="49" t="s">
        <v>0</v>
      </c>
      <c r="AT104" s="14" t="s">
        <v>15</v>
      </c>
      <c r="AU104" s="49" t="s">
        <v>0</v>
      </c>
      <c r="AV104" s="76">
        <f t="shared" si="28"/>
        <v>397.7999999999999</v>
      </c>
      <c r="AW104" s="49" t="s">
        <v>0</v>
      </c>
      <c r="AX104" s="14">
        <f t="shared" si="33"/>
        <v>487.5</v>
      </c>
      <c r="AY104" s="49" t="s">
        <v>0</v>
      </c>
      <c r="AZ104" s="14">
        <f t="shared" si="29"/>
        <v>530.82345659606233</v>
      </c>
      <c r="BA104" s="49" t="s">
        <v>0</v>
      </c>
      <c r="BB104" s="14">
        <f t="shared" si="30"/>
        <v>575.92578692969676</v>
      </c>
      <c r="BC104" s="49" t="s">
        <v>0</v>
      </c>
      <c r="BD104" s="14">
        <f t="shared" si="31"/>
        <v>671.42203403151677</v>
      </c>
      <c r="BE104" s="49" t="s">
        <v>0</v>
      </c>
      <c r="BF104" s="14">
        <f t="shared" si="32"/>
        <v>774</v>
      </c>
      <c r="BG104" s="49" t="s">
        <v>0</v>
      </c>
    </row>
    <row r="105" spans="11:59" x14ac:dyDescent="0.2">
      <c r="K105" s="22"/>
      <c r="L105" s="2"/>
      <c r="M105" s="22"/>
      <c r="N105" s="2"/>
      <c r="O105" s="22"/>
      <c r="P105" s="2"/>
      <c r="Q105" s="22"/>
      <c r="R105" s="2"/>
      <c r="S105" s="22"/>
      <c r="T105" s="2"/>
      <c r="U105" s="22"/>
      <c r="W105" s="22"/>
      <c r="AA105" s="22"/>
      <c r="AC105" s="22"/>
      <c r="AE105" s="22"/>
      <c r="AI105" s="12"/>
      <c r="AJ105" s="13">
        <v>100</v>
      </c>
      <c r="AK105" s="49" t="s">
        <v>0</v>
      </c>
      <c r="AL105" s="14" t="s">
        <v>15</v>
      </c>
      <c r="AM105" s="49" t="s">
        <v>0</v>
      </c>
      <c r="AN105" s="14" t="s">
        <v>15</v>
      </c>
      <c r="AO105" s="49" t="s">
        <v>0</v>
      </c>
      <c r="AP105" s="14" t="s">
        <v>15</v>
      </c>
      <c r="AQ105" s="49" t="s">
        <v>0</v>
      </c>
      <c r="AR105" s="14" t="s">
        <v>15</v>
      </c>
      <c r="AS105" s="49" t="s">
        <v>0</v>
      </c>
      <c r="AT105" s="14" t="s">
        <v>15</v>
      </c>
      <c r="AU105" s="49" t="s">
        <v>0</v>
      </c>
      <c r="AV105" s="14" t="s">
        <v>15</v>
      </c>
      <c r="AW105" s="49" t="s">
        <v>0</v>
      </c>
      <c r="AX105" s="14">
        <v>495</v>
      </c>
      <c r="AY105" s="49" t="s">
        <v>0</v>
      </c>
      <c r="AZ105" s="14">
        <f>$BF105-($BF105-$AX105)*($BF$3-AZ$3)/($BF$3-$AX$3)</f>
        <v>539.00392973631472</v>
      </c>
      <c r="BA105" s="49" t="s">
        <v>0</v>
      </c>
      <c r="BB105" s="14">
        <f>$BF105-($BF105-$AX105)*($BF$3-BB$3)/($BF$3-$AX$3)</f>
        <v>584.814673635399</v>
      </c>
      <c r="BC105" s="49"/>
      <c r="BD105" s="14">
        <f>$BF105-($BF105-$AX105)*($BF$3-BD$3)/($BF$3-$AX$3)</f>
        <v>681.81086179117381</v>
      </c>
      <c r="BE105" s="49" t="s">
        <v>0</v>
      </c>
      <c r="BF105" s="14">
        <v>786</v>
      </c>
      <c r="BG105" s="49" t="s">
        <v>0</v>
      </c>
    </row>
    <row r="106" spans="11:59" x14ac:dyDescent="0.2">
      <c r="AI106" s="12"/>
      <c r="AJ106" s="13">
        <f>AJ105+1</f>
        <v>101</v>
      </c>
      <c r="AK106" s="49" t="s">
        <v>0</v>
      </c>
      <c r="AL106" s="14" t="s">
        <v>15</v>
      </c>
      <c r="AM106" s="49" t="s">
        <v>0</v>
      </c>
      <c r="AN106" s="14" t="s">
        <v>15</v>
      </c>
      <c r="AO106" s="49" t="s">
        <v>0</v>
      </c>
      <c r="AP106" s="14" t="s">
        <v>15</v>
      </c>
      <c r="AQ106" s="49" t="s">
        <v>0</v>
      </c>
      <c r="AR106" s="14" t="s">
        <v>15</v>
      </c>
      <c r="AS106" s="49" t="s">
        <v>0</v>
      </c>
      <c r="AT106" s="14" t="s">
        <v>15</v>
      </c>
      <c r="AU106" s="49" t="s">
        <v>0</v>
      </c>
      <c r="AV106" s="14" t="s">
        <v>15</v>
      </c>
      <c r="AW106" s="49" t="s">
        <v>0</v>
      </c>
      <c r="AX106" s="14">
        <f>AX105+(AX$117-AX$105)/($AJ$117-$AJ$105)</f>
        <v>502.75</v>
      </c>
      <c r="AY106" s="49" t="s">
        <v>0</v>
      </c>
      <c r="AZ106" s="14">
        <f t="shared" ref="AZ106:AZ116" si="34">AZ105+(AZ$117-AZ$105)/($AJ$117-$AJ$105)</f>
        <v>547.37139610432143</v>
      </c>
      <c r="BA106" s="49" t="s">
        <v>0</v>
      </c>
      <c r="BB106" s="14">
        <f t="shared" ref="BB106:BB116" si="35">BB105+(BB$117-BB$105)/($AJ$117-$AJ$105)</f>
        <v>593.82495972020274</v>
      </c>
      <c r="BC106" s="49" t="s">
        <v>0</v>
      </c>
      <c r="BD106" s="14">
        <f t="shared" ref="BD106:BD116" si="36">BD105+(BD$117-BD$105)/($AJ$117-$AJ$105)</f>
        <v>692.18220549901105</v>
      </c>
      <c r="BE106" s="49" t="s">
        <v>0</v>
      </c>
      <c r="BF106" s="14">
        <f t="shared" ref="BF106:BF116" si="37">BF105+(BF$117-BF$105)/(AJ$117-AJ$105)</f>
        <v>797.83333333333337</v>
      </c>
      <c r="BG106" s="49" t="s">
        <v>0</v>
      </c>
    </row>
    <row r="107" spans="11:59" x14ac:dyDescent="0.2">
      <c r="AI107" s="12"/>
      <c r="AJ107" s="13">
        <f t="shared" ref="AJ107:AJ137" si="38">AJ106+1</f>
        <v>102</v>
      </c>
      <c r="AK107" s="49" t="s">
        <v>0</v>
      </c>
      <c r="AL107" s="14" t="s">
        <v>15</v>
      </c>
      <c r="AM107" s="49" t="s">
        <v>0</v>
      </c>
      <c r="AN107" s="14" t="s">
        <v>15</v>
      </c>
      <c r="AO107" s="49" t="s">
        <v>0</v>
      </c>
      <c r="AP107" s="14" t="s">
        <v>15</v>
      </c>
      <c r="AQ107" s="49" t="s">
        <v>0</v>
      </c>
      <c r="AR107" s="14" t="s">
        <v>15</v>
      </c>
      <c r="AS107" s="49" t="s">
        <v>0</v>
      </c>
      <c r="AT107" s="14" t="s">
        <v>15</v>
      </c>
      <c r="AU107" s="49" t="s">
        <v>0</v>
      </c>
      <c r="AV107" s="14" t="s">
        <v>15</v>
      </c>
      <c r="AW107" s="49" t="s">
        <v>0</v>
      </c>
      <c r="AX107" s="14">
        <f t="shared" ref="AX107:AX116" si="39">AX106+(AX$117-AX$105)/($AJ$117-$AJ$105)</f>
        <v>510.5</v>
      </c>
      <c r="AY107" s="49" t="s">
        <v>0</v>
      </c>
      <c r="AZ107" s="14">
        <f t="shared" si="34"/>
        <v>555.73886247232815</v>
      </c>
      <c r="BA107" s="49" t="s">
        <v>0</v>
      </c>
      <c r="BB107" s="14">
        <f t="shared" si="35"/>
        <v>602.83524580500648</v>
      </c>
      <c r="BC107" s="49" t="s">
        <v>0</v>
      </c>
      <c r="BD107" s="14">
        <f t="shared" si="36"/>
        <v>702.55354920684829</v>
      </c>
      <c r="BE107" s="49" t="s">
        <v>0</v>
      </c>
      <c r="BF107" s="14">
        <f t="shared" si="37"/>
        <v>809.66666666666674</v>
      </c>
      <c r="BG107" s="49" t="s">
        <v>0</v>
      </c>
    </row>
    <row r="108" spans="11:59" x14ac:dyDescent="0.2">
      <c r="AI108" s="12"/>
      <c r="AJ108" s="13">
        <f t="shared" si="38"/>
        <v>103</v>
      </c>
      <c r="AK108" s="49" t="s">
        <v>0</v>
      </c>
      <c r="AL108" s="14" t="s">
        <v>15</v>
      </c>
      <c r="AM108" s="49" t="s">
        <v>0</v>
      </c>
      <c r="AN108" s="14" t="s">
        <v>15</v>
      </c>
      <c r="AO108" s="49" t="s">
        <v>0</v>
      </c>
      <c r="AP108" s="14" t="s">
        <v>15</v>
      </c>
      <c r="AQ108" s="49" t="s">
        <v>0</v>
      </c>
      <c r="AR108" s="14" t="s">
        <v>15</v>
      </c>
      <c r="AS108" s="49" t="s">
        <v>0</v>
      </c>
      <c r="AT108" s="14" t="s">
        <v>15</v>
      </c>
      <c r="AU108" s="49" t="s">
        <v>0</v>
      </c>
      <c r="AV108" s="14" t="s">
        <v>15</v>
      </c>
      <c r="AW108" s="49" t="s">
        <v>0</v>
      </c>
      <c r="AX108" s="14">
        <f t="shared" si="39"/>
        <v>518.25</v>
      </c>
      <c r="AY108" s="49" t="s">
        <v>0</v>
      </c>
      <c r="AZ108" s="14">
        <f t="shared" si="34"/>
        <v>564.10632884033487</v>
      </c>
      <c r="BA108" s="49" t="s">
        <v>0</v>
      </c>
      <c r="BB108" s="14">
        <f t="shared" si="35"/>
        <v>611.84553188981022</v>
      </c>
      <c r="BC108" s="49" t="s">
        <v>0</v>
      </c>
      <c r="BD108" s="14">
        <f t="shared" si="36"/>
        <v>712.92489291468553</v>
      </c>
      <c r="BE108" s="49" t="s">
        <v>0</v>
      </c>
      <c r="BF108" s="14">
        <f t="shared" si="37"/>
        <v>821.50000000000011</v>
      </c>
      <c r="BG108" s="49" t="s">
        <v>0</v>
      </c>
    </row>
    <row r="109" spans="11:59" x14ac:dyDescent="0.2">
      <c r="AI109" s="12"/>
      <c r="AJ109" s="13">
        <f t="shared" si="38"/>
        <v>104</v>
      </c>
      <c r="AK109" s="49" t="s">
        <v>0</v>
      </c>
      <c r="AL109" s="14" t="s">
        <v>15</v>
      </c>
      <c r="AM109" s="49" t="s">
        <v>0</v>
      </c>
      <c r="AN109" s="14" t="s">
        <v>15</v>
      </c>
      <c r="AO109" s="49" t="s">
        <v>0</v>
      </c>
      <c r="AP109" s="14" t="s">
        <v>15</v>
      </c>
      <c r="AQ109" s="49" t="s">
        <v>0</v>
      </c>
      <c r="AR109" s="14" t="s">
        <v>15</v>
      </c>
      <c r="AS109" s="49" t="s">
        <v>0</v>
      </c>
      <c r="AT109" s="14" t="s">
        <v>15</v>
      </c>
      <c r="AU109" s="49" t="s">
        <v>0</v>
      </c>
      <c r="AV109" s="14" t="s">
        <v>15</v>
      </c>
      <c r="AW109" s="49" t="s">
        <v>0</v>
      </c>
      <c r="AX109" s="14">
        <f t="shared" si="39"/>
        <v>526</v>
      </c>
      <c r="AY109" s="49" t="s">
        <v>0</v>
      </c>
      <c r="AZ109" s="14">
        <f t="shared" si="34"/>
        <v>572.47379520834158</v>
      </c>
      <c r="BA109" s="49" t="s">
        <v>0</v>
      </c>
      <c r="BB109" s="14">
        <f t="shared" si="35"/>
        <v>620.85581797461396</v>
      </c>
      <c r="BC109" s="49" t="s">
        <v>0</v>
      </c>
      <c r="BD109" s="14">
        <f t="shared" si="36"/>
        <v>723.29623662252277</v>
      </c>
      <c r="BE109" s="49" t="s">
        <v>0</v>
      </c>
      <c r="BF109" s="14">
        <f t="shared" si="37"/>
        <v>833.33333333333348</v>
      </c>
      <c r="BG109" s="49" t="s">
        <v>0</v>
      </c>
    </row>
    <row r="110" spans="11:59" x14ac:dyDescent="0.2">
      <c r="N110" s="2"/>
      <c r="P110" s="2"/>
      <c r="R110" s="2"/>
      <c r="T110" s="2"/>
      <c r="AI110" s="12"/>
      <c r="AJ110" s="13">
        <f t="shared" si="38"/>
        <v>105</v>
      </c>
      <c r="AK110" s="49" t="s">
        <v>0</v>
      </c>
      <c r="AL110" s="14" t="s">
        <v>15</v>
      </c>
      <c r="AM110" s="49" t="s">
        <v>0</v>
      </c>
      <c r="AN110" s="14" t="s">
        <v>15</v>
      </c>
      <c r="AO110" s="49" t="s">
        <v>0</v>
      </c>
      <c r="AP110" s="14" t="s">
        <v>15</v>
      </c>
      <c r="AQ110" s="49" t="s">
        <v>0</v>
      </c>
      <c r="AR110" s="14" t="s">
        <v>15</v>
      </c>
      <c r="AS110" s="49" t="s">
        <v>0</v>
      </c>
      <c r="AT110" s="14" t="s">
        <v>15</v>
      </c>
      <c r="AU110" s="49" t="s">
        <v>0</v>
      </c>
      <c r="AV110" s="14" t="s">
        <v>15</v>
      </c>
      <c r="AW110" s="49" t="s">
        <v>0</v>
      </c>
      <c r="AX110" s="14">
        <f t="shared" si="39"/>
        <v>533.75</v>
      </c>
      <c r="AY110" s="49" t="s">
        <v>0</v>
      </c>
      <c r="AZ110" s="14">
        <f t="shared" si="34"/>
        <v>580.8412615763483</v>
      </c>
      <c r="BA110" s="49" t="s">
        <v>0</v>
      </c>
      <c r="BB110" s="14">
        <f t="shared" si="35"/>
        <v>629.86610405941769</v>
      </c>
      <c r="BC110" s="49" t="s">
        <v>0</v>
      </c>
      <c r="BD110" s="14">
        <f t="shared" si="36"/>
        <v>733.66758033036001</v>
      </c>
      <c r="BE110" s="49" t="s">
        <v>0</v>
      </c>
      <c r="BF110" s="14">
        <f t="shared" si="37"/>
        <v>845.16666666666686</v>
      </c>
      <c r="BG110" s="49" t="s">
        <v>0</v>
      </c>
    </row>
    <row r="111" spans="11:59" x14ac:dyDescent="0.2">
      <c r="N111" s="2"/>
      <c r="P111" s="2"/>
      <c r="R111" s="2"/>
      <c r="T111" s="2"/>
      <c r="AI111" s="12"/>
      <c r="AJ111" s="13">
        <f t="shared" si="38"/>
        <v>106</v>
      </c>
      <c r="AK111" s="49" t="s">
        <v>0</v>
      </c>
      <c r="AL111" s="14" t="s">
        <v>15</v>
      </c>
      <c r="AM111" s="49" t="s">
        <v>0</v>
      </c>
      <c r="AN111" s="14" t="s">
        <v>15</v>
      </c>
      <c r="AO111" s="49" t="s">
        <v>0</v>
      </c>
      <c r="AP111" s="14" t="s">
        <v>15</v>
      </c>
      <c r="AQ111" s="49" t="s">
        <v>0</v>
      </c>
      <c r="AR111" s="14" t="s">
        <v>15</v>
      </c>
      <c r="AS111" s="49" t="s">
        <v>0</v>
      </c>
      <c r="AT111" s="14" t="s">
        <v>15</v>
      </c>
      <c r="AU111" s="49" t="s">
        <v>0</v>
      </c>
      <c r="AV111" s="14" t="s">
        <v>15</v>
      </c>
      <c r="AW111" s="49" t="s">
        <v>0</v>
      </c>
      <c r="AX111" s="14">
        <f t="shared" si="39"/>
        <v>541.5</v>
      </c>
      <c r="AY111" s="49" t="s">
        <v>0</v>
      </c>
      <c r="AZ111" s="14">
        <f t="shared" si="34"/>
        <v>589.20872794435502</v>
      </c>
      <c r="BA111" s="49" t="s">
        <v>0</v>
      </c>
      <c r="BB111" s="14">
        <f t="shared" si="35"/>
        <v>638.87639014422143</v>
      </c>
      <c r="BC111" s="49" t="s">
        <v>0</v>
      </c>
      <c r="BD111" s="14">
        <f t="shared" si="36"/>
        <v>744.03892403819725</v>
      </c>
      <c r="BE111" s="49" t="s">
        <v>0</v>
      </c>
      <c r="BF111" s="14">
        <f t="shared" si="37"/>
        <v>857.00000000000023</v>
      </c>
      <c r="BG111" s="49" t="s">
        <v>0</v>
      </c>
    </row>
    <row r="112" spans="11:59" x14ac:dyDescent="0.2">
      <c r="N112" s="2"/>
      <c r="P112" s="2"/>
      <c r="R112" s="2"/>
      <c r="T112" s="2"/>
      <c r="AI112" s="12"/>
      <c r="AJ112" s="13">
        <f t="shared" si="38"/>
        <v>107</v>
      </c>
      <c r="AK112" s="49" t="s">
        <v>0</v>
      </c>
      <c r="AL112" s="14" t="s">
        <v>15</v>
      </c>
      <c r="AM112" s="49" t="s">
        <v>0</v>
      </c>
      <c r="AN112" s="14" t="s">
        <v>15</v>
      </c>
      <c r="AO112" s="49" t="s">
        <v>0</v>
      </c>
      <c r="AP112" s="14" t="s">
        <v>15</v>
      </c>
      <c r="AQ112" s="49" t="s">
        <v>0</v>
      </c>
      <c r="AR112" s="14" t="s">
        <v>15</v>
      </c>
      <c r="AS112" s="49" t="s">
        <v>0</v>
      </c>
      <c r="AT112" s="14" t="s">
        <v>15</v>
      </c>
      <c r="AU112" s="49" t="s">
        <v>0</v>
      </c>
      <c r="AV112" s="14" t="s">
        <v>15</v>
      </c>
      <c r="AW112" s="49" t="s">
        <v>0</v>
      </c>
      <c r="AX112" s="14">
        <f t="shared" si="39"/>
        <v>549.25</v>
      </c>
      <c r="AY112" s="49" t="s">
        <v>0</v>
      </c>
      <c r="AZ112" s="14">
        <f t="shared" si="34"/>
        <v>597.57619431236174</v>
      </c>
      <c r="BA112" s="49" t="s">
        <v>0</v>
      </c>
      <c r="BB112" s="14">
        <f t="shared" si="35"/>
        <v>647.88667622902517</v>
      </c>
      <c r="BC112" s="49" t="s">
        <v>0</v>
      </c>
      <c r="BD112" s="14">
        <f t="shared" si="36"/>
        <v>754.41026774603449</v>
      </c>
      <c r="BE112" s="49" t="s">
        <v>0</v>
      </c>
      <c r="BF112" s="14">
        <f t="shared" si="37"/>
        <v>868.8333333333336</v>
      </c>
      <c r="BG112" s="49" t="s">
        <v>0</v>
      </c>
    </row>
    <row r="113" spans="14:59" x14ac:dyDescent="0.2">
      <c r="N113" s="2"/>
      <c r="P113" s="2"/>
      <c r="R113" s="2"/>
      <c r="T113" s="2"/>
      <c r="AI113" s="12"/>
      <c r="AJ113" s="13">
        <f t="shared" si="38"/>
        <v>108</v>
      </c>
      <c r="AK113" s="49" t="s">
        <v>0</v>
      </c>
      <c r="AL113" s="14" t="s">
        <v>15</v>
      </c>
      <c r="AM113" s="49" t="s">
        <v>0</v>
      </c>
      <c r="AN113" s="14" t="s">
        <v>15</v>
      </c>
      <c r="AO113" s="49" t="s">
        <v>0</v>
      </c>
      <c r="AP113" s="14" t="s">
        <v>15</v>
      </c>
      <c r="AQ113" s="49" t="s">
        <v>0</v>
      </c>
      <c r="AR113" s="14" t="s">
        <v>15</v>
      </c>
      <c r="AS113" s="49" t="s">
        <v>0</v>
      </c>
      <c r="AT113" s="14" t="s">
        <v>15</v>
      </c>
      <c r="AU113" s="49" t="s">
        <v>0</v>
      </c>
      <c r="AV113" s="14" t="s">
        <v>15</v>
      </c>
      <c r="AW113" s="49" t="s">
        <v>0</v>
      </c>
      <c r="AX113" s="14">
        <f t="shared" si="39"/>
        <v>557</v>
      </c>
      <c r="AY113" s="49" t="s">
        <v>0</v>
      </c>
      <c r="AZ113" s="14">
        <f t="shared" si="34"/>
        <v>605.94366068036845</v>
      </c>
      <c r="BA113" s="49" t="s">
        <v>0</v>
      </c>
      <c r="BB113" s="14">
        <f t="shared" si="35"/>
        <v>656.89696231382891</v>
      </c>
      <c r="BC113" s="49" t="s">
        <v>0</v>
      </c>
      <c r="BD113" s="14">
        <f t="shared" si="36"/>
        <v>764.78161145387173</v>
      </c>
      <c r="BE113" s="49" t="s">
        <v>0</v>
      </c>
      <c r="BF113" s="14">
        <f t="shared" si="37"/>
        <v>880.66666666666697</v>
      </c>
      <c r="BG113" s="49" t="s">
        <v>0</v>
      </c>
    </row>
    <row r="114" spans="14:59" x14ac:dyDescent="0.2">
      <c r="N114" s="2"/>
      <c r="P114" s="2"/>
      <c r="R114" s="2"/>
      <c r="T114" s="2"/>
      <c r="AI114" s="12"/>
      <c r="AJ114" s="13">
        <f t="shared" si="38"/>
        <v>109</v>
      </c>
      <c r="AK114" s="49" t="s">
        <v>0</v>
      </c>
      <c r="AL114" s="14" t="s">
        <v>15</v>
      </c>
      <c r="AM114" s="49" t="s">
        <v>0</v>
      </c>
      <c r="AN114" s="14" t="s">
        <v>15</v>
      </c>
      <c r="AO114" s="49" t="s">
        <v>0</v>
      </c>
      <c r="AP114" s="14" t="s">
        <v>15</v>
      </c>
      <c r="AQ114" s="49" t="s">
        <v>0</v>
      </c>
      <c r="AR114" s="14" t="s">
        <v>15</v>
      </c>
      <c r="AS114" s="49" t="s">
        <v>0</v>
      </c>
      <c r="AT114" s="14" t="s">
        <v>15</v>
      </c>
      <c r="AU114" s="49" t="s">
        <v>0</v>
      </c>
      <c r="AV114" s="14" t="s">
        <v>15</v>
      </c>
      <c r="AW114" s="49" t="s">
        <v>0</v>
      </c>
      <c r="AX114" s="14">
        <f t="shared" si="39"/>
        <v>564.75</v>
      </c>
      <c r="AY114" s="49" t="s">
        <v>0</v>
      </c>
      <c r="AZ114" s="14">
        <f t="shared" si="34"/>
        <v>614.31112704837517</v>
      </c>
      <c r="BA114" s="49" t="s">
        <v>0</v>
      </c>
      <c r="BB114" s="14">
        <f t="shared" si="35"/>
        <v>665.90724839863265</v>
      </c>
      <c r="BC114" s="49" t="s">
        <v>0</v>
      </c>
      <c r="BD114" s="14">
        <f t="shared" si="36"/>
        <v>775.15295516170897</v>
      </c>
      <c r="BE114" s="49" t="s">
        <v>0</v>
      </c>
      <c r="BF114" s="14">
        <f t="shared" si="37"/>
        <v>892.50000000000034</v>
      </c>
      <c r="BG114" s="49" t="s">
        <v>0</v>
      </c>
    </row>
    <row r="115" spans="14:59" x14ac:dyDescent="0.2">
      <c r="N115" s="2"/>
      <c r="P115" s="2"/>
      <c r="R115" s="2"/>
      <c r="T115" s="2"/>
      <c r="AI115" s="12"/>
      <c r="AJ115" s="13">
        <f t="shared" si="38"/>
        <v>110</v>
      </c>
      <c r="AK115" s="49" t="s">
        <v>0</v>
      </c>
      <c r="AL115" s="14" t="s">
        <v>15</v>
      </c>
      <c r="AM115" s="49" t="s">
        <v>0</v>
      </c>
      <c r="AN115" s="14" t="s">
        <v>15</v>
      </c>
      <c r="AO115" s="49" t="s">
        <v>0</v>
      </c>
      <c r="AP115" s="14" t="s">
        <v>15</v>
      </c>
      <c r="AQ115" s="49" t="s">
        <v>0</v>
      </c>
      <c r="AR115" s="14" t="s">
        <v>15</v>
      </c>
      <c r="AS115" s="49" t="s">
        <v>0</v>
      </c>
      <c r="AT115" s="14" t="s">
        <v>15</v>
      </c>
      <c r="AU115" s="49" t="s">
        <v>0</v>
      </c>
      <c r="AV115" s="14" t="s">
        <v>15</v>
      </c>
      <c r="AW115" s="49" t="s">
        <v>0</v>
      </c>
      <c r="AX115" s="14">
        <f t="shared" si="39"/>
        <v>572.5</v>
      </c>
      <c r="AY115" s="49" t="s">
        <v>0</v>
      </c>
      <c r="AZ115" s="14">
        <f t="shared" si="34"/>
        <v>622.67859341638189</v>
      </c>
      <c r="BA115" s="49" t="s">
        <v>0</v>
      </c>
      <c r="BB115" s="14">
        <f t="shared" si="35"/>
        <v>674.91753448343638</v>
      </c>
      <c r="BC115" s="49" t="s">
        <v>0</v>
      </c>
      <c r="BD115" s="14">
        <f t="shared" si="36"/>
        <v>785.52429886954621</v>
      </c>
      <c r="BE115" s="49" t="s">
        <v>0</v>
      </c>
      <c r="BF115" s="14">
        <f t="shared" si="37"/>
        <v>904.33333333333371</v>
      </c>
      <c r="BG115" s="49" t="s">
        <v>0</v>
      </c>
    </row>
    <row r="116" spans="14:59" x14ac:dyDescent="0.2">
      <c r="N116" s="2"/>
      <c r="P116" s="2"/>
      <c r="R116" s="2"/>
      <c r="T116" s="2"/>
      <c r="AI116" s="12"/>
      <c r="AJ116" s="13">
        <f t="shared" si="38"/>
        <v>111</v>
      </c>
      <c r="AK116" s="49" t="s">
        <v>0</v>
      </c>
      <c r="AL116" s="14" t="s">
        <v>15</v>
      </c>
      <c r="AM116" s="49" t="s">
        <v>0</v>
      </c>
      <c r="AN116" s="14" t="s">
        <v>15</v>
      </c>
      <c r="AO116" s="49" t="s">
        <v>0</v>
      </c>
      <c r="AP116" s="14" t="s">
        <v>15</v>
      </c>
      <c r="AQ116" s="49" t="s">
        <v>0</v>
      </c>
      <c r="AR116" s="14" t="s">
        <v>15</v>
      </c>
      <c r="AS116" s="49" t="s">
        <v>0</v>
      </c>
      <c r="AT116" s="14" t="s">
        <v>15</v>
      </c>
      <c r="AU116" s="49" t="s">
        <v>0</v>
      </c>
      <c r="AV116" s="14" t="s">
        <v>15</v>
      </c>
      <c r="AW116" s="49" t="s">
        <v>0</v>
      </c>
      <c r="AX116" s="14">
        <f t="shared" si="39"/>
        <v>580.25</v>
      </c>
      <c r="AY116" s="49" t="s">
        <v>0</v>
      </c>
      <c r="AZ116" s="14">
        <f t="shared" si="34"/>
        <v>631.0460597843886</v>
      </c>
      <c r="BA116" s="49" t="s">
        <v>0</v>
      </c>
      <c r="BB116" s="14">
        <f t="shared" si="35"/>
        <v>683.92782056824012</v>
      </c>
      <c r="BC116" s="49" t="s">
        <v>0</v>
      </c>
      <c r="BD116" s="14">
        <f t="shared" si="36"/>
        <v>795.89564257738346</v>
      </c>
      <c r="BE116" s="49" t="s">
        <v>0</v>
      </c>
      <c r="BF116" s="14">
        <f t="shared" si="37"/>
        <v>916.16666666666708</v>
      </c>
      <c r="BG116" s="49" t="s">
        <v>0</v>
      </c>
    </row>
    <row r="117" spans="14:59" x14ac:dyDescent="0.2">
      <c r="N117" s="2"/>
      <c r="P117" s="2"/>
      <c r="R117" s="2"/>
      <c r="T117" s="2"/>
      <c r="AI117" s="12"/>
      <c r="AJ117" s="13">
        <f t="shared" si="38"/>
        <v>112</v>
      </c>
      <c r="AK117" s="49" t="s">
        <v>0</v>
      </c>
      <c r="AL117" s="14" t="s">
        <v>15</v>
      </c>
      <c r="AM117" s="49" t="s">
        <v>0</v>
      </c>
      <c r="AN117" s="14" t="s">
        <v>15</v>
      </c>
      <c r="AO117" s="49" t="s">
        <v>0</v>
      </c>
      <c r="AP117" s="14" t="s">
        <v>15</v>
      </c>
      <c r="AQ117" s="49" t="s">
        <v>0</v>
      </c>
      <c r="AR117" s="14" t="s">
        <v>15</v>
      </c>
      <c r="AS117" s="49" t="s">
        <v>0</v>
      </c>
      <c r="AT117" s="14" t="s">
        <v>15</v>
      </c>
      <c r="AU117" s="49" t="s">
        <v>0</v>
      </c>
      <c r="AV117" s="14" t="s">
        <v>15</v>
      </c>
      <c r="AW117" s="49" t="s">
        <v>0</v>
      </c>
      <c r="AX117" s="14">
        <v>588</v>
      </c>
      <c r="AY117" s="49" t="s">
        <v>0</v>
      </c>
      <c r="AZ117" s="14">
        <f>$BF117-($BF117-$AX117)*($BF$3-AZ$3)/($BF$3-$AX$3)</f>
        <v>639.41352615239521</v>
      </c>
      <c r="BA117" s="49" t="s">
        <v>0</v>
      </c>
      <c r="BB117" s="14">
        <f>$BF117-($BF117-$AX117)*($BF$3-BB$3)/($BF$3-$AX$3)</f>
        <v>692.93810665304352</v>
      </c>
      <c r="BC117" s="49"/>
      <c r="BD117" s="14">
        <f>$BF117-($BF117-$AX117)*($BF$3-BD$3)/($BF$3-$AX$3)</f>
        <v>806.26698628522024</v>
      </c>
      <c r="BE117" s="49" t="s">
        <v>0</v>
      </c>
      <c r="BF117" s="14">
        <v>928</v>
      </c>
      <c r="BG117" s="49" t="s">
        <v>0</v>
      </c>
    </row>
    <row r="118" spans="14:59" x14ac:dyDescent="0.2">
      <c r="N118" s="2"/>
      <c r="P118" s="2"/>
      <c r="R118" s="2"/>
      <c r="T118" s="2"/>
      <c r="AI118" s="12"/>
      <c r="AJ118" s="13">
        <f t="shared" si="38"/>
        <v>113</v>
      </c>
      <c r="AK118" s="49" t="s">
        <v>0</v>
      </c>
      <c r="AL118" s="14" t="s">
        <v>15</v>
      </c>
      <c r="AM118" s="49" t="s">
        <v>0</v>
      </c>
      <c r="AN118" s="14" t="s">
        <v>15</v>
      </c>
      <c r="AO118" s="49" t="s">
        <v>0</v>
      </c>
      <c r="AP118" s="14" t="s">
        <v>15</v>
      </c>
      <c r="AQ118" s="49" t="s">
        <v>0</v>
      </c>
      <c r="AR118" s="14" t="s">
        <v>15</v>
      </c>
      <c r="AS118" s="49" t="s">
        <v>0</v>
      </c>
      <c r="AT118" s="14" t="s">
        <v>15</v>
      </c>
      <c r="AU118" s="49" t="s">
        <v>0</v>
      </c>
      <c r="AV118" s="14" t="s">
        <v>15</v>
      </c>
      <c r="AW118" s="49" t="s">
        <v>0</v>
      </c>
      <c r="AX118" s="14">
        <f>AX117+(AX$125-AX$117)/($AJ$125-$AJ$117)</f>
        <v>596.375</v>
      </c>
      <c r="AY118" s="49" t="s">
        <v>0</v>
      </c>
      <c r="AZ118" s="14">
        <f t="shared" ref="AZ118:AZ124" si="40">AZ117+(AZ$125-AZ$117)/($AJ$125-$AJ$117)</f>
        <v>648.33668507093171</v>
      </c>
      <c r="BA118" s="49" t="s">
        <v>0</v>
      </c>
      <c r="BB118" s="14">
        <f t="shared" ref="BB118:BB124" si="41">BB117+(BB$125-BB$117)/($AJ$125-$AJ$117)</f>
        <v>702.43193205485909</v>
      </c>
      <c r="BC118" s="49" t="s">
        <v>0</v>
      </c>
      <c r="BD118" s="14">
        <f t="shared" ref="BD118:BD124" si="42">BD117+(BD$125-BD$117)/($AJ$125-$AJ$117)</f>
        <v>816.9690975360553</v>
      </c>
      <c r="BE118" s="49" t="s">
        <v>0</v>
      </c>
      <c r="BF118" s="14">
        <f t="shared" ref="BF118:BF124" si="43">BF117+(BF$125-BF$117)/(AJ$125-AJ$117)</f>
        <v>940</v>
      </c>
      <c r="BG118" s="49" t="s">
        <v>0</v>
      </c>
    </row>
    <row r="119" spans="14:59" x14ac:dyDescent="0.2">
      <c r="N119" s="2"/>
      <c r="P119" s="2"/>
      <c r="R119" s="2"/>
      <c r="T119" s="2"/>
      <c r="AI119" s="12"/>
      <c r="AJ119" s="13">
        <f t="shared" si="38"/>
        <v>114</v>
      </c>
      <c r="AK119" s="49" t="s">
        <v>0</v>
      </c>
      <c r="AL119" s="14" t="s">
        <v>15</v>
      </c>
      <c r="AM119" s="49" t="s">
        <v>0</v>
      </c>
      <c r="AN119" s="14" t="s">
        <v>15</v>
      </c>
      <c r="AO119" s="49" t="s">
        <v>0</v>
      </c>
      <c r="AP119" s="14" t="s">
        <v>15</v>
      </c>
      <c r="AQ119" s="49" t="s">
        <v>0</v>
      </c>
      <c r="AR119" s="14" t="s">
        <v>15</v>
      </c>
      <c r="AS119" s="49" t="s">
        <v>0</v>
      </c>
      <c r="AT119" s="14" t="s">
        <v>15</v>
      </c>
      <c r="AU119" s="49" t="s">
        <v>0</v>
      </c>
      <c r="AV119" s="14" t="s">
        <v>15</v>
      </c>
      <c r="AW119" s="49" t="s">
        <v>0</v>
      </c>
      <c r="AX119" s="14">
        <f t="shared" ref="AX119:AX124" si="44">AX118+(AX$125-AX$117)/($AJ$125-$AJ$117)</f>
        <v>604.75</v>
      </c>
      <c r="AY119" s="49" t="s">
        <v>0</v>
      </c>
      <c r="AZ119" s="14">
        <f t="shared" si="40"/>
        <v>657.25984398946821</v>
      </c>
      <c r="BA119" s="49" t="s">
        <v>0</v>
      </c>
      <c r="BB119" s="14">
        <f t="shared" si="41"/>
        <v>711.92575745667466</v>
      </c>
      <c r="BC119" s="49" t="s">
        <v>0</v>
      </c>
      <c r="BD119" s="14">
        <f t="shared" si="42"/>
        <v>827.67120878689036</v>
      </c>
      <c r="BE119" s="49" t="s">
        <v>0</v>
      </c>
      <c r="BF119" s="14">
        <f t="shared" si="43"/>
        <v>952</v>
      </c>
      <c r="BG119" s="49" t="s">
        <v>0</v>
      </c>
    </row>
    <row r="120" spans="14:59" x14ac:dyDescent="0.2">
      <c r="R120" s="2"/>
      <c r="T120" s="2"/>
      <c r="AI120" s="12"/>
      <c r="AJ120" s="13">
        <f t="shared" si="38"/>
        <v>115</v>
      </c>
      <c r="AK120" s="49" t="s">
        <v>0</v>
      </c>
      <c r="AL120" s="14" t="s">
        <v>15</v>
      </c>
      <c r="AM120" s="49" t="s">
        <v>0</v>
      </c>
      <c r="AN120" s="14" t="s">
        <v>15</v>
      </c>
      <c r="AO120" s="49" t="s">
        <v>0</v>
      </c>
      <c r="AP120" s="14" t="s">
        <v>15</v>
      </c>
      <c r="AQ120" s="49" t="s">
        <v>0</v>
      </c>
      <c r="AR120" s="14" t="s">
        <v>15</v>
      </c>
      <c r="AS120" s="49" t="s">
        <v>0</v>
      </c>
      <c r="AT120" s="14" t="s">
        <v>15</v>
      </c>
      <c r="AU120" s="49" t="s">
        <v>0</v>
      </c>
      <c r="AV120" s="14" t="s">
        <v>15</v>
      </c>
      <c r="AW120" s="49" t="s">
        <v>0</v>
      </c>
      <c r="AX120" s="14">
        <f t="shared" si="44"/>
        <v>613.125</v>
      </c>
      <c r="AY120" s="49" t="s">
        <v>0</v>
      </c>
      <c r="AZ120" s="14">
        <f t="shared" si="40"/>
        <v>666.18300290800471</v>
      </c>
      <c r="BA120" s="49" t="s">
        <v>0</v>
      </c>
      <c r="BB120" s="14">
        <f t="shared" si="41"/>
        <v>721.41958285849023</v>
      </c>
      <c r="BC120" s="49" t="s">
        <v>0</v>
      </c>
      <c r="BD120" s="14">
        <f t="shared" si="42"/>
        <v>838.37332003772542</v>
      </c>
      <c r="BE120" s="49" t="s">
        <v>0</v>
      </c>
      <c r="BF120" s="14">
        <f t="shared" si="43"/>
        <v>964</v>
      </c>
      <c r="BG120" s="49" t="s">
        <v>0</v>
      </c>
    </row>
    <row r="121" spans="14:59" x14ac:dyDescent="0.2">
      <c r="R121" s="2"/>
      <c r="T121" s="2"/>
      <c r="AI121" s="12"/>
      <c r="AJ121" s="13">
        <f t="shared" si="38"/>
        <v>116</v>
      </c>
      <c r="AK121" s="49" t="s">
        <v>0</v>
      </c>
      <c r="AL121" s="14" t="s">
        <v>15</v>
      </c>
      <c r="AM121" s="49" t="s">
        <v>0</v>
      </c>
      <c r="AN121" s="14" t="s">
        <v>15</v>
      </c>
      <c r="AO121" s="49" t="s">
        <v>0</v>
      </c>
      <c r="AP121" s="14" t="s">
        <v>15</v>
      </c>
      <c r="AQ121" s="49" t="s">
        <v>0</v>
      </c>
      <c r="AR121" s="14" t="s">
        <v>15</v>
      </c>
      <c r="AS121" s="49" t="s">
        <v>0</v>
      </c>
      <c r="AT121" s="14" t="s">
        <v>15</v>
      </c>
      <c r="AU121" s="49" t="s">
        <v>0</v>
      </c>
      <c r="AV121" s="14" t="s">
        <v>15</v>
      </c>
      <c r="AW121" s="49" t="s">
        <v>0</v>
      </c>
      <c r="AX121" s="14">
        <f t="shared" si="44"/>
        <v>621.5</v>
      </c>
      <c r="AY121" s="49" t="s">
        <v>0</v>
      </c>
      <c r="AZ121" s="14">
        <f t="shared" si="40"/>
        <v>675.10616182654121</v>
      </c>
      <c r="BA121" s="49" t="s">
        <v>0</v>
      </c>
      <c r="BB121" s="14">
        <f t="shared" si="41"/>
        <v>730.9134082603058</v>
      </c>
      <c r="BC121" s="49" t="s">
        <v>0</v>
      </c>
      <c r="BD121" s="14">
        <f t="shared" si="42"/>
        <v>849.07543128856048</v>
      </c>
      <c r="BE121" s="49" t="s">
        <v>0</v>
      </c>
      <c r="BF121" s="14">
        <f t="shared" si="43"/>
        <v>976</v>
      </c>
      <c r="BG121" s="49" t="s">
        <v>0</v>
      </c>
    </row>
    <row r="122" spans="14:59" x14ac:dyDescent="0.2">
      <c r="R122" s="2"/>
      <c r="T122" s="2"/>
      <c r="AI122" s="12"/>
      <c r="AJ122" s="13">
        <f t="shared" si="38"/>
        <v>117</v>
      </c>
      <c r="AK122" s="49" t="s">
        <v>0</v>
      </c>
      <c r="AL122" s="14" t="s">
        <v>15</v>
      </c>
      <c r="AM122" s="49" t="s">
        <v>0</v>
      </c>
      <c r="AN122" s="14" t="s">
        <v>15</v>
      </c>
      <c r="AO122" s="49" t="s">
        <v>0</v>
      </c>
      <c r="AP122" s="14" t="s">
        <v>15</v>
      </c>
      <c r="AQ122" s="49" t="s">
        <v>0</v>
      </c>
      <c r="AR122" s="14" t="s">
        <v>15</v>
      </c>
      <c r="AS122" s="49" t="s">
        <v>0</v>
      </c>
      <c r="AT122" s="14" t="s">
        <v>15</v>
      </c>
      <c r="AU122" s="49" t="s">
        <v>0</v>
      </c>
      <c r="AV122" s="14" t="s">
        <v>15</v>
      </c>
      <c r="AW122" s="49" t="s">
        <v>0</v>
      </c>
      <c r="AX122" s="14">
        <f t="shared" si="44"/>
        <v>629.875</v>
      </c>
      <c r="AY122" s="49" t="s">
        <v>0</v>
      </c>
      <c r="AZ122" s="14">
        <f t="shared" si="40"/>
        <v>684.02932074507771</v>
      </c>
      <c r="BA122" s="49" t="s">
        <v>0</v>
      </c>
      <c r="BB122" s="14">
        <f t="shared" si="41"/>
        <v>740.40723366212137</v>
      </c>
      <c r="BC122" s="49" t="s">
        <v>0</v>
      </c>
      <c r="BD122" s="14">
        <f t="shared" si="42"/>
        <v>859.77754253939554</v>
      </c>
      <c r="BE122" s="49" t="s">
        <v>0</v>
      </c>
      <c r="BF122" s="14">
        <f t="shared" si="43"/>
        <v>988</v>
      </c>
      <c r="BG122" s="49" t="s">
        <v>0</v>
      </c>
    </row>
    <row r="123" spans="14:59" x14ac:dyDescent="0.2">
      <c r="R123" s="2"/>
      <c r="T123" s="2"/>
      <c r="AI123" s="12"/>
      <c r="AJ123" s="13">
        <f t="shared" si="38"/>
        <v>118</v>
      </c>
      <c r="AK123" s="49" t="s">
        <v>0</v>
      </c>
      <c r="AL123" s="14" t="s">
        <v>15</v>
      </c>
      <c r="AM123" s="49" t="s">
        <v>0</v>
      </c>
      <c r="AN123" s="14" t="s">
        <v>15</v>
      </c>
      <c r="AO123" s="49" t="s">
        <v>0</v>
      </c>
      <c r="AP123" s="14" t="s">
        <v>15</v>
      </c>
      <c r="AQ123" s="49" t="s">
        <v>0</v>
      </c>
      <c r="AR123" s="14" t="s">
        <v>15</v>
      </c>
      <c r="AS123" s="49" t="s">
        <v>0</v>
      </c>
      <c r="AT123" s="14" t="s">
        <v>15</v>
      </c>
      <c r="AU123" s="49" t="s">
        <v>0</v>
      </c>
      <c r="AV123" s="14" t="s">
        <v>15</v>
      </c>
      <c r="AW123" s="49" t="s">
        <v>0</v>
      </c>
      <c r="AX123" s="14">
        <f t="shared" si="44"/>
        <v>638.25</v>
      </c>
      <c r="AY123" s="49" t="s">
        <v>0</v>
      </c>
      <c r="AZ123" s="14">
        <f t="shared" si="40"/>
        <v>692.95247966361421</v>
      </c>
      <c r="BA123" s="49" t="s">
        <v>0</v>
      </c>
      <c r="BB123" s="14">
        <f t="shared" si="41"/>
        <v>749.90105906393694</v>
      </c>
      <c r="BC123" s="49" t="s">
        <v>0</v>
      </c>
      <c r="BD123" s="14">
        <f t="shared" si="42"/>
        <v>870.4796537902306</v>
      </c>
      <c r="BE123" s="49" t="s">
        <v>0</v>
      </c>
      <c r="BF123" s="14">
        <f t="shared" si="43"/>
        <v>1000</v>
      </c>
      <c r="BG123" s="49" t="s">
        <v>0</v>
      </c>
    </row>
    <row r="124" spans="14:59" x14ac:dyDescent="0.2">
      <c r="R124" s="2"/>
      <c r="T124" s="2"/>
      <c r="AI124" s="12"/>
      <c r="AJ124" s="13">
        <f t="shared" si="38"/>
        <v>119</v>
      </c>
      <c r="AK124" s="49" t="s">
        <v>0</v>
      </c>
      <c r="AL124" s="14" t="s">
        <v>15</v>
      </c>
      <c r="AM124" s="49" t="s">
        <v>0</v>
      </c>
      <c r="AN124" s="14" t="s">
        <v>15</v>
      </c>
      <c r="AO124" s="49" t="s">
        <v>0</v>
      </c>
      <c r="AP124" s="14" t="s">
        <v>15</v>
      </c>
      <c r="AQ124" s="49" t="s">
        <v>0</v>
      </c>
      <c r="AR124" s="14" t="s">
        <v>15</v>
      </c>
      <c r="AS124" s="49" t="s">
        <v>0</v>
      </c>
      <c r="AT124" s="14" t="s">
        <v>15</v>
      </c>
      <c r="AU124" s="49" t="s">
        <v>0</v>
      </c>
      <c r="AV124" s="14" t="s">
        <v>15</v>
      </c>
      <c r="AW124" s="49" t="s">
        <v>0</v>
      </c>
      <c r="AX124" s="14">
        <f t="shared" si="44"/>
        <v>646.625</v>
      </c>
      <c r="AY124" s="49" t="s">
        <v>0</v>
      </c>
      <c r="AZ124" s="14">
        <f t="shared" si="40"/>
        <v>701.87563858215071</v>
      </c>
      <c r="BA124" s="49" t="s">
        <v>0</v>
      </c>
      <c r="BB124" s="14">
        <f t="shared" si="41"/>
        <v>759.39488446575251</v>
      </c>
      <c r="BC124" s="49" t="s">
        <v>0</v>
      </c>
      <c r="BD124" s="14">
        <f t="shared" si="42"/>
        <v>881.18176504106566</v>
      </c>
      <c r="BE124" s="49" t="s">
        <v>0</v>
      </c>
      <c r="BF124" s="14">
        <f t="shared" si="43"/>
        <v>1012</v>
      </c>
      <c r="BG124" s="49" t="s">
        <v>0</v>
      </c>
    </row>
    <row r="125" spans="14:59" x14ac:dyDescent="0.2">
      <c r="R125" s="2"/>
      <c r="T125" s="2"/>
      <c r="AI125" s="12"/>
      <c r="AJ125" s="13">
        <f t="shared" si="38"/>
        <v>120</v>
      </c>
      <c r="AK125" s="49" t="s">
        <v>0</v>
      </c>
      <c r="AL125" s="14" t="s">
        <v>15</v>
      </c>
      <c r="AM125" s="49" t="s">
        <v>0</v>
      </c>
      <c r="AN125" s="14" t="s">
        <v>15</v>
      </c>
      <c r="AO125" s="49" t="s">
        <v>0</v>
      </c>
      <c r="AP125" s="14" t="s">
        <v>15</v>
      </c>
      <c r="AQ125" s="49" t="s">
        <v>0</v>
      </c>
      <c r="AR125" s="14" t="s">
        <v>15</v>
      </c>
      <c r="AS125" s="49" t="s">
        <v>0</v>
      </c>
      <c r="AT125" s="14" t="s">
        <v>15</v>
      </c>
      <c r="AU125" s="49" t="s">
        <v>0</v>
      </c>
      <c r="AV125" s="14" t="s">
        <v>15</v>
      </c>
      <c r="AW125" s="49" t="s">
        <v>0</v>
      </c>
      <c r="AX125" s="14">
        <v>655</v>
      </c>
      <c r="AY125" s="49" t="s">
        <v>0</v>
      </c>
      <c r="AZ125" s="14">
        <f>$BF125-($BF125-$AX125)*($BF$3-AZ$3)/($BF$3-$AX$3)</f>
        <v>710.79879750068767</v>
      </c>
      <c r="BA125" s="49" t="s">
        <v>0</v>
      </c>
      <c r="BB125" s="14">
        <f>$BF125-($BF125-$AX125)*($BF$3-BB$3)/($BF$3-$AX$3)</f>
        <v>768.88870986756785</v>
      </c>
      <c r="BC125" s="49"/>
      <c r="BD125" s="14">
        <f>$BF125-($BF125-$AX125)*($BF$3-BD$3)/($BF$3-$AX$3)</f>
        <v>891.88387629190083</v>
      </c>
      <c r="BE125" s="49" t="s">
        <v>0</v>
      </c>
      <c r="BF125" s="14">
        <v>1024</v>
      </c>
      <c r="BG125" s="49" t="s">
        <v>0</v>
      </c>
    </row>
    <row r="126" spans="14:59" x14ac:dyDescent="0.2">
      <c r="R126" s="2"/>
      <c r="T126" s="2"/>
      <c r="AI126" s="12"/>
      <c r="AJ126" s="13">
        <f t="shared" si="38"/>
        <v>121</v>
      </c>
      <c r="AK126" s="49" t="s">
        <v>0</v>
      </c>
      <c r="AL126" s="14" t="s">
        <v>15</v>
      </c>
      <c r="AM126" s="49" t="s">
        <v>0</v>
      </c>
      <c r="AN126" s="14" t="s">
        <v>15</v>
      </c>
      <c r="AO126" s="49" t="s">
        <v>0</v>
      </c>
      <c r="AP126" s="14" t="s">
        <v>15</v>
      </c>
      <c r="AQ126" s="49" t="s">
        <v>0</v>
      </c>
      <c r="AR126" s="14" t="s">
        <v>15</v>
      </c>
      <c r="AS126" s="49" t="s">
        <v>0</v>
      </c>
      <c r="AT126" s="14" t="s">
        <v>15</v>
      </c>
      <c r="AU126" s="49" t="s">
        <v>0</v>
      </c>
      <c r="AV126" s="14" t="s">
        <v>15</v>
      </c>
      <c r="AW126" s="49" t="s">
        <v>0</v>
      </c>
      <c r="AX126" s="14" t="s">
        <v>15</v>
      </c>
      <c r="AY126" s="49" t="s">
        <v>0</v>
      </c>
      <c r="AZ126" s="14" t="s">
        <v>15</v>
      </c>
      <c r="BA126" s="49" t="s">
        <v>0</v>
      </c>
      <c r="BB126" s="14" t="s">
        <v>15</v>
      </c>
      <c r="BC126" s="49" t="s">
        <v>0</v>
      </c>
      <c r="BD126" s="75">
        <f>BD125+($BD$125-$BD$115)/($AJ$125-$AJ$115)</f>
        <v>902.51983403413624</v>
      </c>
      <c r="BE126" s="49" t="s">
        <v>0</v>
      </c>
      <c r="BF126" s="14">
        <f t="shared" ref="BF126:BF136" si="45">BF125+(BF$137-BF$125)/(AJ$137-AJ$125)</f>
        <v>1033.8333333333333</v>
      </c>
      <c r="BG126" s="49" t="s">
        <v>0</v>
      </c>
    </row>
    <row r="127" spans="14:59" x14ac:dyDescent="0.2">
      <c r="R127" s="2"/>
      <c r="T127" s="2"/>
      <c r="AI127" s="12"/>
      <c r="AJ127" s="13">
        <f t="shared" si="38"/>
        <v>122</v>
      </c>
      <c r="AK127" s="49" t="s">
        <v>0</v>
      </c>
      <c r="AL127" s="14" t="s">
        <v>15</v>
      </c>
      <c r="AM127" s="49" t="s">
        <v>0</v>
      </c>
      <c r="AN127" s="14" t="s">
        <v>15</v>
      </c>
      <c r="AO127" s="49" t="s">
        <v>0</v>
      </c>
      <c r="AP127" s="14" t="s">
        <v>15</v>
      </c>
      <c r="AQ127" s="49" t="s">
        <v>0</v>
      </c>
      <c r="AR127" s="14" t="s">
        <v>15</v>
      </c>
      <c r="AS127" s="49" t="s">
        <v>0</v>
      </c>
      <c r="AT127" s="14" t="s">
        <v>15</v>
      </c>
      <c r="AU127" s="49" t="s">
        <v>0</v>
      </c>
      <c r="AV127" s="14" t="s">
        <v>15</v>
      </c>
      <c r="AW127" s="49" t="s">
        <v>0</v>
      </c>
      <c r="AX127" s="14" t="s">
        <v>15</v>
      </c>
      <c r="AY127" s="49" t="s">
        <v>0</v>
      </c>
      <c r="AZ127" s="14" t="s">
        <v>15</v>
      </c>
      <c r="BA127" s="49" t="s">
        <v>0</v>
      </c>
      <c r="BB127" s="14" t="s">
        <v>15</v>
      </c>
      <c r="BC127" s="49" t="s">
        <v>0</v>
      </c>
      <c r="BD127" s="75">
        <f t="shared" ref="BD127:BD131" si="46">BD126+($BD$125-$BD$115)/($AJ$125-$AJ$115)</f>
        <v>913.15579177637164</v>
      </c>
      <c r="BE127" s="49" t="s">
        <v>0</v>
      </c>
      <c r="BF127" s="14">
        <f t="shared" si="45"/>
        <v>1043.6666666666665</v>
      </c>
      <c r="BG127" s="49" t="s">
        <v>0</v>
      </c>
    </row>
    <row r="128" spans="14:59" x14ac:dyDescent="0.2">
      <c r="R128" s="2"/>
      <c r="T128" s="2"/>
      <c r="AI128" s="12"/>
      <c r="AJ128" s="13">
        <f t="shared" si="38"/>
        <v>123</v>
      </c>
      <c r="AK128" s="49" t="s">
        <v>0</v>
      </c>
      <c r="AL128" s="14" t="s">
        <v>15</v>
      </c>
      <c r="AM128" s="49" t="s">
        <v>0</v>
      </c>
      <c r="AN128" s="14" t="s">
        <v>15</v>
      </c>
      <c r="AO128" s="49" t="s">
        <v>0</v>
      </c>
      <c r="AP128" s="14" t="s">
        <v>15</v>
      </c>
      <c r="AQ128" s="49" t="s">
        <v>0</v>
      </c>
      <c r="AR128" s="14" t="s">
        <v>15</v>
      </c>
      <c r="AS128" s="49" t="s">
        <v>0</v>
      </c>
      <c r="AT128" s="14" t="s">
        <v>15</v>
      </c>
      <c r="AU128" s="49" t="s">
        <v>0</v>
      </c>
      <c r="AV128" s="14" t="s">
        <v>15</v>
      </c>
      <c r="AW128" s="49" t="s">
        <v>0</v>
      </c>
      <c r="AX128" s="14" t="s">
        <v>15</v>
      </c>
      <c r="AY128" s="49" t="s">
        <v>0</v>
      </c>
      <c r="AZ128" s="14" t="s">
        <v>15</v>
      </c>
      <c r="BA128" s="49" t="s">
        <v>0</v>
      </c>
      <c r="BB128" s="14" t="s">
        <v>15</v>
      </c>
      <c r="BC128" s="49" t="s">
        <v>0</v>
      </c>
      <c r="BD128" s="75">
        <f t="shared" si="46"/>
        <v>923.79174951860705</v>
      </c>
      <c r="BE128" s="49" t="s">
        <v>0</v>
      </c>
      <c r="BF128" s="14">
        <f t="shared" si="45"/>
        <v>1053.4999999999998</v>
      </c>
      <c r="BG128" s="49" t="s">
        <v>0</v>
      </c>
    </row>
    <row r="129" spans="18:59" x14ac:dyDescent="0.2">
      <c r="R129" s="2"/>
      <c r="T129" s="2"/>
      <c r="AI129" s="12"/>
      <c r="AJ129" s="13">
        <f t="shared" si="38"/>
        <v>124</v>
      </c>
      <c r="AK129" s="49" t="s">
        <v>0</v>
      </c>
      <c r="AL129" s="14" t="s">
        <v>15</v>
      </c>
      <c r="AM129" s="49" t="s">
        <v>0</v>
      </c>
      <c r="AN129" s="14" t="s">
        <v>15</v>
      </c>
      <c r="AO129" s="49" t="s">
        <v>0</v>
      </c>
      <c r="AP129" s="14" t="s">
        <v>15</v>
      </c>
      <c r="AQ129" s="49" t="s">
        <v>0</v>
      </c>
      <c r="AR129" s="14" t="s">
        <v>15</v>
      </c>
      <c r="AS129" s="49" t="s">
        <v>0</v>
      </c>
      <c r="AT129" s="14" t="s">
        <v>15</v>
      </c>
      <c r="AU129" s="49" t="s">
        <v>0</v>
      </c>
      <c r="AV129" s="14" t="s">
        <v>15</v>
      </c>
      <c r="AW129" s="49" t="s">
        <v>0</v>
      </c>
      <c r="AX129" s="14" t="s">
        <v>15</v>
      </c>
      <c r="AY129" s="49" t="s">
        <v>0</v>
      </c>
      <c r="AZ129" s="14" t="s">
        <v>15</v>
      </c>
      <c r="BA129" s="49" t="s">
        <v>0</v>
      </c>
      <c r="BB129" s="14" t="s">
        <v>15</v>
      </c>
      <c r="BC129" s="49" t="s">
        <v>0</v>
      </c>
      <c r="BD129" s="75">
        <f t="shared" si="46"/>
        <v>934.42770726084245</v>
      </c>
      <c r="BE129" s="49" t="s">
        <v>0</v>
      </c>
      <c r="BF129" s="14">
        <f t="shared" si="45"/>
        <v>1063.333333333333</v>
      </c>
      <c r="BG129" s="49" t="s">
        <v>0</v>
      </c>
    </row>
    <row r="130" spans="18:59" x14ac:dyDescent="0.2">
      <c r="AI130" s="12"/>
      <c r="AJ130" s="13">
        <f t="shared" si="38"/>
        <v>125</v>
      </c>
      <c r="AK130" s="49" t="s">
        <v>0</v>
      </c>
      <c r="AL130" s="14" t="s">
        <v>15</v>
      </c>
      <c r="AM130" s="49" t="s">
        <v>0</v>
      </c>
      <c r="AN130" s="14" t="s">
        <v>15</v>
      </c>
      <c r="AO130" s="49" t="s">
        <v>0</v>
      </c>
      <c r="AP130" s="14" t="s">
        <v>15</v>
      </c>
      <c r="AQ130" s="49" t="s">
        <v>0</v>
      </c>
      <c r="AR130" s="14" t="s">
        <v>15</v>
      </c>
      <c r="AS130" s="49" t="s">
        <v>0</v>
      </c>
      <c r="AT130" s="14" t="s">
        <v>15</v>
      </c>
      <c r="AU130" s="49" t="s">
        <v>0</v>
      </c>
      <c r="AV130" s="14" t="s">
        <v>15</v>
      </c>
      <c r="AW130" s="49" t="s">
        <v>0</v>
      </c>
      <c r="AX130" s="14" t="s">
        <v>15</v>
      </c>
      <c r="AY130" s="49" t="s">
        <v>0</v>
      </c>
      <c r="AZ130" s="14" t="s">
        <v>15</v>
      </c>
      <c r="BA130" s="49" t="s">
        <v>0</v>
      </c>
      <c r="BB130" s="14" t="s">
        <v>15</v>
      </c>
      <c r="BC130" s="49" t="s">
        <v>0</v>
      </c>
      <c r="BD130" s="75">
        <f t="shared" si="46"/>
        <v>945.06366500307786</v>
      </c>
      <c r="BE130" s="49" t="s">
        <v>0</v>
      </c>
      <c r="BF130" s="14">
        <f t="shared" si="45"/>
        <v>1073.1666666666663</v>
      </c>
      <c r="BG130" s="49" t="s">
        <v>0</v>
      </c>
    </row>
    <row r="131" spans="18:59" x14ac:dyDescent="0.2">
      <c r="AI131" s="12"/>
      <c r="AJ131" s="13">
        <f t="shared" si="38"/>
        <v>126</v>
      </c>
      <c r="AK131" s="49" t="s">
        <v>0</v>
      </c>
      <c r="AL131" s="14" t="s">
        <v>15</v>
      </c>
      <c r="AM131" s="49" t="s">
        <v>0</v>
      </c>
      <c r="AN131" s="14" t="s">
        <v>15</v>
      </c>
      <c r="AO131" s="49" t="s">
        <v>0</v>
      </c>
      <c r="AP131" s="14" t="s">
        <v>15</v>
      </c>
      <c r="AQ131" s="49" t="s">
        <v>0</v>
      </c>
      <c r="AR131" s="14" t="s">
        <v>15</v>
      </c>
      <c r="AS131" s="49" t="s">
        <v>0</v>
      </c>
      <c r="AT131" s="14" t="s">
        <v>15</v>
      </c>
      <c r="AU131" s="49" t="s">
        <v>0</v>
      </c>
      <c r="AV131" s="14" t="s">
        <v>15</v>
      </c>
      <c r="AW131" s="49" t="s">
        <v>0</v>
      </c>
      <c r="AX131" s="14" t="s">
        <v>15</v>
      </c>
      <c r="AY131" s="49" t="s">
        <v>0</v>
      </c>
      <c r="AZ131" s="14" t="s">
        <v>15</v>
      </c>
      <c r="BA131" s="49" t="s">
        <v>0</v>
      </c>
      <c r="BB131" s="14" t="s">
        <v>15</v>
      </c>
      <c r="BC131" s="49" t="s">
        <v>0</v>
      </c>
      <c r="BD131" s="75">
        <f t="shared" si="46"/>
        <v>955.69962274531326</v>
      </c>
      <c r="BE131" s="49" t="s">
        <v>0</v>
      </c>
      <c r="BF131" s="14">
        <f t="shared" si="45"/>
        <v>1082.9999999999995</v>
      </c>
      <c r="BG131" s="49" t="s">
        <v>0</v>
      </c>
    </row>
    <row r="132" spans="18:59" x14ac:dyDescent="0.2">
      <c r="AI132" s="12"/>
      <c r="AJ132" s="13">
        <f t="shared" si="38"/>
        <v>127</v>
      </c>
      <c r="AK132" s="49" t="s">
        <v>0</v>
      </c>
      <c r="AL132" s="14" t="s">
        <v>15</v>
      </c>
      <c r="AM132" s="49" t="s">
        <v>0</v>
      </c>
      <c r="AN132" s="14" t="s">
        <v>15</v>
      </c>
      <c r="AO132" s="49" t="s">
        <v>0</v>
      </c>
      <c r="AP132" s="14" t="s">
        <v>15</v>
      </c>
      <c r="AQ132" s="49" t="s">
        <v>0</v>
      </c>
      <c r="AR132" s="14" t="s">
        <v>15</v>
      </c>
      <c r="AS132" s="49" t="s">
        <v>0</v>
      </c>
      <c r="AT132" s="14" t="s">
        <v>15</v>
      </c>
      <c r="AU132" s="49" t="s">
        <v>0</v>
      </c>
      <c r="AV132" s="14" t="s">
        <v>15</v>
      </c>
      <c r="AW132" s="49" t="s">
        <v>0</v>
      </c>
      <c r="AX132" s="14" t="s">
        <v>15</v>
      </c>
      <c r="AY132" s="49" t="s">
        <v>0</v>
      </c>
      <c r="AZ132" s="14" t="s">
        <v>15</v>
      </c>
      <c r="BA132" s="49" t="s">
        <v>0</v>
      </c>
      <c r="BB132" s="14" t="s">
        <v>15</v>
      </c>
      <c r="BC132" s="49" t="s">
        <v>0</v>
      </c>
      <c r="BD132" s="14" t="s">
        <v>15</v>
      </c>
      <c r="BE132" s="49" t="s">
        <v>0</v>
      </c>
      <c r="BF132" s="14">
        <f t="shared" si="45"/>
        <v>1092.8333333333328</v>
      </c>
      <c r="BG132" s="49" t="s">
        <v>0</v>
      </c>
    </row>
    <row r="133" spans="18:59" x14ac:dyDescent="0.2">
      <c r="AI133" s="12"/>
      <c r="AJ133" s="13">
        <f t="shared" si="38"/>
        <v>128</v>
      </c>
      <c r="AK133" s="49" t="s">
        <v>0</v>
      </c>
      <c r="AL133" s="14" t="s">
        <v>15</v>
      </c>
      <c r="AM133" s="49" t="s">
        <v>0</v>
      </c>
      <c r="AN133" s="14" t="s">
        <v>15</v>
      </c>
      <c r="AO133" s="49" t="s">
        <v>0</v>
      </c>
      <c r="AP133" s="14" t="s">
        <v>15</v>
      </c>
      <c r="AQ133" s="49" t="s">
        <v>0</v>
      </c>
      <c r="AR133" s="14" t="s">
        <v>15</v>
      </c>
      <c r="AS133" s="49" t="s">
        <v>0</v>
      </c>
      <c r="AT133" s="14" t="s">
        <v>15</v>
      </c>
      <c r="AU133" s="49" t="s">
        <v>0</v>
      </c>
      <c r="AV133" s="14" t="s">
        <v>15</v>
      </c>
      <c r="AW133" s="49" t="s">
        <v>0</v>
      </c>
      <c r="AX133" s="14" t="s">
        <v>15</v>
      </c>
      <c r="AY133" s="49" t="s">
        <v>0</v>
      </c>
      <c r="AZ133" s="14" t="s">
        <v>15</v>
      </c>
      <c r="BA133" s="49" t="s">
        <v>0</v>
      </c>
      <c r="BB133" s="14" t="s">
        <v>15</v>
      </c>
      <c r="BC133" s="49" t="s">
        <v>0</v>
      </c>
      <c r="BD133" s="14" t="s">
        <v>15</v>
      </c>
      <c r="BE133" s="49" t="s">
        <v>0</v>
      </c>
      <c r="BF133" s="14">
        <f t="shared" si="45"/>
        <v>1102.6666666666661</v>
      </c>
      <c r="BG133" s="49" t="s">
        <v>0</v>
      </c>
    </row>
    <row r="134" spans="18:59" x14ac:dyDescent="0.2">
      <c r="AI134" s="12"/>
      <c r="AJ134" s="13">
        <f t="shared" si="38"/>
        <v>129</v>
      </c>
      <c r="AK134" s="49" t="s">
        <v>0</v>
      </c>
      <c r="AL134" s="14" t="s">
        <v>15</v>
      </c>
      <c r="AM134" s="49" t="s">
        <v>0</v>
      </c>
      <c r="AN134" s="14" t="s">
        <v>15</v>
      </c>
      <c r="AO134" s="49" t="s">
        <v>0</v>
      </c>
      <c r="AP134" s="14" t="s">
        <v>15</v>
      </c>
      <c r="AQ134" s="49" t="s">
        <v>0</v>
      </c>
      <c r="AR134" s="14" t="s">
        <v>15</v>
      </c>
      <c r="AS134" s="49" t="s">
        <v>0</v>
      </c>
      <c r="AT134" s="14" t="s">
        <v>15</v>
      </c>
      <c r="AU134" s="49" t="s">
        <v>0</v>
      </c>
      <c r="AV134" s="14" t="s">
        <v>15</v>
      </c>
      <c r="AW134" s="49" t="s">
        <v>0</v>
      </c>
      <c r="AX134" s="14" t="s">
        <v>15</v>
      </c>
      <c r="AY134" s="49" t="s">
        <v>0</v>
      </c>
      <c r="AZ134" s="14" t="s">
        <v>15</v>
      </c>
      <c r="BA134" s="49" t="s">
        <v>0</v>
      </c>
      <c r="BB134" s="14" t="s">
        <v>15</v>
      </c>
      <c r="BC134" s="49" t="s">
        <v>0</v>
      </c>
      <c r="BD134" s="14" t="s">
        <v>15</v>
      </c>
      <c r="BE134" s="49" t="s">
        <v>0</v>
      </c>
      <c r="BF134" s="14">
        <f t="shared" si="45"/>
        <v>1112.4999999999993</v>
      </c>
      <c r="BG134" s="49" t="s">
        <v>0</v>
      </c>
    </row>
    <row r="135" spans="18:59" x14ac:dyDescent="0.2">
      <c r="AI135" s="12"/>
      <c r="AJ135" s="13">
        <f t="shared" si="38"/>
        <v>130</v>
      </c>
      <c r="AK135" s="49" t="s">
        <v>0</v>
      </c>
      <c r="AL135" s="14" t="s">
        <v>15</v>
      </c>
      <c r="AM135" s="49" t="s">
        <v>0</v>
      </c>
      <c r="AN135" s="14" t="s">
        <v>15</v>
      </c>
      <c r="AO135" s="49" t="s">
        <v>0</v>
      </c>
      <c r="AP135" s="14" t="s">
        <v>15</v>
      </c>
      <c r="AQ135" s="49" t="s">
        <v>0</v>
      </c>
      <c r="AR135" s="14" t="s">
        <v>15</v>
      </c>
      <c r="AS135" s="49" t="s">
        <v>0</v>
      </c>
      <c r="AT135" s="14" t="s">
        <v>15</v>
      </c>
      <c r="AU135" s="49" t="s">
        <v>0</v>
      </c>
      <c r="AV135" s="14" t="s">
        <v>15</v>
      </c>
      <c r="AW135" s="49" t="s">
        <v>0</v>
      </c>
      <c r="AX135" s="14" t="s">
        <v>15</v>
      </c>
      <c r="AY135" s="49" t="s">
        <v>0</v>
      </c>
      <c r="AZ135" s="14" t="s">
        <v>15</v>
      </c>
      <c r="BA135" s="49" t="s">
        <v>0</v>
      </c>
      <c r="BB135" s="14" t="s">
        <v>15</v>
      </c>
      <c r="BC135" s="49" t="s">
        <v>0</v>
      </c>
      <c r="BD135" s="14" t="s">
        <v>15</v>
      </c>
      <c r="BE135" s="49" t="s">
        <v>0</v>
      </c>
      <c r="BF135" s="14">
        <f t="shared" si="45"/>
        <v>1122.3333333333326</v>
      </c>
      <c r="BG135" s="49" t="s">
        <v>0</v>
      </c>
    </row>
    <row r="136" spans="18:59" x14ac:dyDescent="0.2">
      <c r="AI136" s="12"/>
      <c r="AJ136" s="13">
        <f t="shared" si="38"/>
        <v>131</v>
      </c>
      <c r="AK136" s="49" t="s">
        <v>0</v>
      </c>
      <c r="AL136" s="14" t="s">
        <v>15</v>
      </c>
      <c r="AM136" s="49" t="s">
        <v>0</v>
      </c>
      <c r="AN136" s="14" t="s">
        <v>15</v>
      </c>
      <c r="AO136" s="49" t="s">
        <v>0</v>
      </c>
      <c r="AP136" s="14" t="s">
        <v>15</v>
      </c>
      <c r="AQ136" s="49" t="s">
        <v>0</v>
      </c>
      <c r="AR136" s="14" t="s">
        <v>15</v>
      </c>
      <c r="AS136" s="49" t="s">
        <v>0</v>
      </c>
      <c r="AT136" s="14" t="s">
        <v>15</v>
      </c>
      <c r="AU136" s="49" t="s">
        <v>0</v>
      </c>
      <c r="AV136" s="14" t="s">
        <v>15</v>
      </c>
      <c r="AW136" s="49" t="s">
        <v>0</v>
      </c>
      <c r="AX136" s="14" t="s">
        <v>15</v>
      </c>
      <c r="AY136" s="49" t="s">
        <v>0</v>
      </c>
      <c r="AZ136" s="14" t="s">
        <v>15</v>
      </c>
      <c r="BA136" s="49" t="s">
        <v>0</v>
      </c>
      <c r="BB136" s="14" t="s">
        <v>15</v>
      </c>
      <c r="BC136" s="49" t="s">
        <v>0</v>
      </c>
      <c r="BD136" s="14" t="s">
        <v>15</v>
      </c>
      <c r="BE136" s="49" t="s">
        <v>0</v>
      </c>
      <c r="BF136" s="14">
        <f t="shared" si="45"/>
        <v>1132.1666666666658</v>
      </c>
      <c r="BG136" s="49" t="s">
        <v>0</v>
      </c>
    </row>
    <row r="137" spans="18:59" x14ac:dyDescent="0.2">
      <c r="AI137" s="12"/>
      <c r="AJ137" s="13">
        <f t="shared" si="38"/>
        <v>132</v>
      </c>
      <c r="AK137" s="49" t="s">
        <v>0</v>
      </c>
      <c r="AL137" s="14" t="s">
        <v>15</v>
      </c>
      <c r="AM137" s="49" t="s">
        <v>0</v>
      </c>
      <c r="AN137" s="14" t="s">
        <v>15</v>
      </c>
      <c r="AO137" s="49" t="s">
        <v>0</v>
      </c>
      <c r="AP137" s="14" t="s">
        <v>15</v>
      </c>
      <c r="AQ137" s="49" t="s">
        <v>0</v>
      </c>
      <c r="AR137" s="14" t="s">
        <v>15</v>
      </c>
      <c r="AS137" s="49" t="s">
        <v>0</v>
      </c>
      <c r="AT137" s="14" t="s">
        <v>15</v>
      </c>
      <c r="AU137" s="49" t="s">
        <v>0</v>
      </c>
      <c r="AV137" s="14" t="s">
        <v>15</v>
      </c>
      <c r="AW137" s="49" t="s">
        <v>0</v>
      </c>
      <c r="AX137" s="14" t="s">
        <v>15</v>
      </c>
      <c r="AY137" s="49" t="s">
        <v>0</v>
      </c>
      <c r="AZ137" s="14" t="s">
        <v>15</v>
      </c>
      <c r="BA137" s="49" t="s">
        <v>0</v>
      </c>
      <c r="BB137" s="14" t="s">
        <v>15</v>
      </c>
      <c r="BC137" s="49" t="s">
        <v>0</v>
      </c>
      <c r="BD137" s="14" t="s">
        <v>15</v>
      </c>
      <c r="BE137" s="49" t="s">
        <v>0</v>
      </c>
      <c r="BF137" s="14">
        <v>1142</v>
      </c>
      <c r="BG137" s="49" t="s">
        <v>0</v>
      </c>
    </row>
    <row r="138" spans="18:59" x14ac:dyDescent="0.2">
      <c r="AI138" s="12"/>
      <c r="AJ138" s="13">
        <v>133</v>
      </c>
      <c r="AK138" s="49" t="s">
        <v>0</v>
      </c>
      <c r="AL138" s="14" t="s">
        <v>15</v>
      </c>
      <c r="AM138" s="49" t="s">
        <v>0</v>
      </c>
      <c r="AN138" s="14" t="s">
        <v>15</v>
      </c>
      <c r="AO138" s="49" t="s">
        <v>0</v>
      </c>
      <c r="AP138" s="14" t="s">
        <v>15</v>
      </c>
      <c r="AQ138" s="49" t="s">
        <v>0</v>
      </c>
      <c r="AR138" s="14" t="s">
        <v>15</v>
      </c>
      <c r="AS138" s="49" t="s">
        <v>0</v>
      </c>
      <c r="AT138" s="14" t="s">
        <v>15</v>
      </c>
      <c r="AU138" s="49" t="s">
        <v>0</v>
      </c>
      <c r="AV138" s="14" t="s">
        <v>15</v>
      </c>
      <c r="AW138" s="49" t="s">
        <v>0</v>
      </c>
      <c r="AX138" s="14" t="s">
        <v>15</v>
      </c>
      <c r="AY138" s="49" t="s">
        <v>0</v>
      </c>
      <c r="AZ138" s="14" t="s">
        <v>15</v>
      </c>
      <c r="BA138" s="49" t="s">
        <v>0</v>
      </c>
      <c r="BB138" s="14" t="s">
        <v>15</v>
      </c>
      <c r="BC138" s="49" t="s">
        <v>0</v>
      </c>
      <c r="BD138" s="14" t="s">
        <v>15</v>
      </c>
      <c r="BE138" s="49" t="s">
        <v>0</v>
      </c>
      <c r="BF138" s="75">
        <f>BF137+($BF$137-$BF$125)/($AJ$137-$AJ$125)</f>
        <v>1151.8333333333333</v>
      </c>
      <c r="BG138" s="49" t="s">
        <v>0</v>
      </c>
    </row>
    <row r="139" spans="18:59" x14ac:dyDescent="0.2">
      <c r="AI139" s="12"/>
      <c r="AJ139" s="13">
        <v>134</v>
      </c>
      <c r="AK139" s="49" t="s">
        <v>0</v>
      </c>
      <c r="AL139" s="14" t="s">
        <v>15</v>
      </c>
      <c r="AM139" s="49" t="s">
        <v>0</v>
      </c>
      <c r="AN139" s="14" t="s">
        <v>15</v>
      </c>
      <c r="AO139" s="49" t="s">
        <v>0</v>
      </c>
      <c r="AP139" s="14" t="s">
        <v>15</v>
      </c>
      <c r="AQ139" s="49" t="s">
        <v>0</v>
      </c>
      <c r="AR139" s="14" t="s">
        <v>15</v>
      </c>
      <c r="AS139" s="49" t="s">
        <v>0</v>
      </c>
      <c r="AT139" s="14" t="s">
        <v>15</v>
      </c>
      <c r="AU139" s="49" t="s">
        <v>0</v>
      </c>
      <c r="AV139" s="14" t="s">
        <v>15</v>
      </c>
      <c r="AW139" s="49" t="s">
        <v>0</v>
      </c>
      <c r="AX139" s="14" t="s">
        <v>15</v>
      </c>
      <c r="AY139" s="49" t="s">
        <v>0</v>
      </c>
      <c r="AZ139" s="14" t="s">
        <v>15</v>
      </c>
      <c r="BA139" s="49" t="s">
        <v>0</v>
      </c>
      <c r="BB139" s="14" t="s">
        <v>15</v>
      </c>
      <c r="BC139" s="49" t="s">
        <v>0</v>
      </c>
      <c r="BD139" s="14" t="s">
        <v>15</v>
      </c>
      <c r="BE139" s="49" t="s">
        <v>0</v>
      </c>
      <c r="BF139" s="75">
        <f t="shared" ref="BF139:BF140" si="47">BF138+($BF$137-$BF$125)/($AJ$137-$AJ$125)</f>
        <v>1161.6666666666665</v>
      </c>
      <c r="BG139" s="49" t="s">
        <v>0</v>
      </c>
    </row>
    <row r="140" spans="18:59" x14ac:dyDescent="0.2">
      <c r="AI140" s="12"/>
      <c r="AJ140" s="13">
        <v>135</v>
      </c>
      <c r="AK140" s="49" t="s">
        <v>0</v>
      </c>
      <c r="AL140" s="14" t="s">
        <v>15</v>
      </c>
      <c r="AM140" s="49" t="s">
        <v>0</v>
      </c>
      <c r="AN140" s="14" t="s">
        <v>15</v>
      </c>
      <c r="AO140" s="49" t="s">
        <v>0</v>
      </c>
      <c r="AP140" s="14" t="s">
        <v>15</v>
      </c>
      <c r="AQ140" s="49" t="s">
        <v>0</v>
      </c>
      <c r="AR140" s="14" t="s">
        <v>15</v>
      </c>
      <c r="AS140" s="49" t="s">
        <v>0</v>
      </c>
      <c r="AT140" s="14" t="s">
        <v>15</v>
      </c>
      <c r="AU140" s="49" t="s">
        <v>0</v>
      </c>
      <c r="AV140" s="14" t="s">
        <v>15</v>
      </c>
      <c r="AW140" s="49" t="s">
        <v>0</v>
      </c>
      <c r="AX140" s="14" t="s">
        <v>15</v>
      </c>
      <c r="AY140" s="49" t="s">
        <v>0</v>
      </c>
      <c r="AZ140" s="14" t="s">
        <v>15</v>
      </c>
      <c r="BA140" s="49" t="s">
        <v>0</v>
      </c>
      <c r="BB140" s="14" t="s">
        <v>15</v>
      </c>
      <c r="BC140" s="49" t="s">
        <v>0</v>
      </c>
      <c r="BD140" s="14" t="s">
        <v>15</v>
      </c>
      <c r="BE140" s="49" t="s">
        <v>0</v>
      </c>
      <c r="BF140" s="75">
        <f t="shared" si="47"/>
        <v>1171.4999999999998</v>
      </c>
      <c r="BG140" s="49" t="s">
        <v>0</v>
      </c>
    </row>
    <row r="141" spans="18:59" x14ac:dyDescent="0.2">
      <c r="AW141" s="7"/>
    </row>
    <row r="142" spans="18:59" x14ac:dyDescent="0.2">
      <c r="AW142" s="7"/>
    </row>
    <row r="143" spans="18:59" x14ac:dyDescent="0.2">
      <c r="AW143" s="7"/>
    </row>
    <row r="144" spans="18:59" x14ac:dyDescent="0.2">
      <c r="AW144" s="7"/>
    </row>
    <row r="145" spans="48:49" x14ac:dyDescent="0.2">
      <c r="AW145" s="7"/>
    </row>
    <row r="146" spans="48:49" x14ac:dyDescent="0.2">
      <c r="AW146" s="7"/>
    </row>
    <row r="147" spans="48:49" x14ac:dyDescent="0.2">
      <c r="AW147" s="7"/>
    </row>
    <row r="148" spans="48:49" x14ac:dyDescent="0.2">
      <c r="AW148" s="7"/>
    </row>
    <row r="149" spans="48:49" x14ac:dyDescent="0.2">
      <c r="AW149" s="7"/>
    </row>
    <row r="150" spans="48:49" x14ac:dyDescent="0.2">
      <c r="AV150" s="8"/>
      <c r="AW150" s="7"/>
    </row>
    <row r="151" spans="48:49" x14ac:dyDescent="0.2">
      <c r="AV151" s="8"/>
      <c r="AW151" s="7"/>
    </row>
    <row r="152" spans="48:49" x14ac:dyDescent="0.2">
      <c r="AV152" s="8"/>
      <c r="AW152" s="7"/>
    </row>
    <row r="153" spans="48:49" x14ac:dyDescent="0.2">
      <c r="AV153" s="8"/>
      <c r="AW153" s="7"/>
    </row>
    <row r="154" spans="48:49" x14ac:dyDescent="0.2">
      <c r="AV154" s="8"/>
      <c r="AW154" s="7"/>
    </row>
    <row r="155" spans="48:49" x14ac:dyDescent="0.2">
      <c r="AV155" s="8"/>
      <c r="AW155" s="7"/>
    </row>
    <row r="156" spans="48:49" x14ac:dyDescent="0.2">
      <c r="AV156" s="8"/>
      <c r="AW156" s="7"/>
    </row>
    <row r="157" spans="48:49" x14ac:dyDescent="0.2">
      <c r="AV157" s="8"/>
      <c r="AW157" s="7"/>
    </row>
    <row r="158" spans="48:49" x14ac:dyDescent="0.2">
      <c r="AV158" s="8"/>
      <c r="AW158" s="7"/>
    </row>
    <row r="159" spans="48:49" x14ac:dyDescent="0.2">
      <c r="AV159" s="8"/>
      <c r="AW159" s="7"/>
    </row>
  </sheetData>
  <hyperlinks>
    <hyperlink ref="A43" r:id="rId1" xr:uid="{FE985D02-1DE4-48E6-B162-0254D83F57BA}"/>
  </hyperlinks>
  <pageMargins left="0.25" right="0.25" top="0.75" bottom="0.75" header="0.3" footer="0.3"/>
  <pageSetup scale="47" orientation="portrait" r:id="rId2"/>
  <headerFooter alignWithMargins="0">
    <oddHeader>&amp;LPrepared by Jim Faust UW Extension, Dunn County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B2C3-4A19-4768-9178-363F7D216A78}">
  <dimension ref="A1:BG160"/>
  <sheetViews>
    <sheetView workbookViewId="0">
      <selection activeCell="Q23" sqref="Q23"/>
    </sheetView>
  </sheetViews>
  <sheetFormatPr defaultRowHeight="12" x14ac:dyDescent="0.2"/>
  <cols>
    <col min="1" max="1" width="60.109375" customWidth="1"/>
    <col min="2" max="2" width="14.5546875" customWidth="1"/>
    <col min="3" max="3" width="33" customWidth="1"/>
    <col min="7" max="7" width="11" bestFit="1" customWidth="1"/>
    <col min="8" max="8" width="11.77734375" customWidth="1"/>
    <col min="34" max="34" width="15.6640625" customWidth="1"/>
  </cols>
  <sheetData>
    <row r="1" spans="1:59" ht="35.4" x14ac:dyDescent="0.5">
      <c r="A1" s="44" t="s">
        <v>53</v>
      </c>
      <c r="C1" s="23"/>
      <c r="H1" s="11" t="s">
        <v>11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I1" s="42" t="s">
        <v>40</v>
      </c>
      <c r="AJ1" s="13"/>
      <c r="AK1" s="13"/>
      <c r="AL1" s="14"/>
      <c r="AM1" s="13"/>
      <c r="AN1" s="14"/>
      <c r="AO1" s="13"/>
      <c r="AP1" s="14"/>
      <c r="AQ1" s="13"/>
      <c r="AR1" s="14"/>
      <c r="AS1" s="13"/>
      <c r="AT1" s="14"/>
      <c r="AU1" s="13"/>
      <c r="AV1" s="14"/>
      <c r="AW1" s="13"/>
      <c r="AX1" s="14"/>
      <c r="AY1" s="14"/>
      <c r="AZ1" s="14"/>
      <c r="BA1" s="14"/>
      <c r="BB1" s="13"/>
      <c r="BC1" s="14"/>
      <c r="BD1" s="13"/>
      <c r="BE1" s="14"/>
      <c r="BF1" s="13"/>
      <c r="BG1" s="12"/>
    </row>
    <row r="2" spans="1:59" ht="15.6" x14ac:dyDescent="0.3">
      <c r="A2" s="18"/>
      <c r="H2" s="35" t="s">
        <v>43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51"/>
      <c r="AI2" s="12"/>
      <c r="AJ2" s="13"/>
      <c r="AK2" s="13"/>
      <c r="AL2" s="14"/>
      <c r="AM2" s="13"/>
      <c r="AN2" s="14"/>
      <c r="AO2" s="13"/>
      <c r="AP2" s="14"/>
      <c r="AQ2" s="13"/>
      <c r="AR2" s="14"/>
      <c r="AS2" s="13"/>
      <c r="AT2" s="14"/>
      <c r="AU2" s="13"/>
      <c r="AV2" s="14"/>
      <c r="AW2" s="13"/>
      <c r="AX2" s="14"/>
      <c r="AY2" s="14"/>
      <c r="AZ2" s="14"/>
      <c r="BA2" s="14"/>
      <c r="BB2" s="13"/>
      <c r="BC2" s="14"/>
      <c r="BD2" s="13"/>
      <c r="BE2" s="14"/>
      <c r="BF2" s="13"/>
      <c r="BG2" s="12"/>
    </row>
    <row r="3" spans="1:59" x14ac:dyDescent="0.2">
      <c r="H3" s="10" t="s">
        <v>39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51"/>
      <c r="AI3" s="12"/>
      <c r="AJ3" s="43" t="s">
        <v>41</v>
      </c>
      <c r="AK3" s="13"/>
      <c r="AL3" s="14"/>
      <c r="AM3" s="13"/>
      <c r="AN3" s="14"/>
      <c r="AO3" s="13"/>
      <c r="AP3" s="14"/>
      <c r="AQ3" s="13"/>
      <c r="AR3" s="14"/>
      <c r="AS3" s="13"/>
      <c r="AT3" s="14"/>
      <c r="AU3" s="13"/>
      <c r="AV3" s="14" t="s">
        <v>36</v>
      </c>
      <c r="AW3" s="13"/>
      <c r="AX3" s="14">
        <v>452.39</v>
      </c>
      <c r="AY3" s="14"/>
      <c r="AZ3" s="14">
        <v>490.87</v>
      </c>
      <c r="BA3" s="14"/>
      <c r="BB3" s="14">
        <v>530.92999999999995</v>
      </c>
      <c r="BC3" s="13"/>
      <c r="BD3" s="14">
        <v>615.75</v>
      </c>
      <c r="BE3" s="13"/>
      <c r="BF3" s="14">
        <v>706.86</v>
      </c>
      <c r="BG3" s="13"/>
    </row>
    <row r="4" spans="1:59" ht="15" x14ac:dyDescent="0.25">
      <c r="G4" s="19"/>
      <c r="H4" s="10" t="s">
        <v>63</v>
      </c>
      <c r="I4" s="9"/>
      <c r="J4" s="9"/>
      <c r="K4" s="35"/>
      <c r="L4" s="9"/>
      <c r="M4" s="9"/>
      <c r="N4" s="9"/>
      <c r="O4" s="9"/>
      <c r="P4" s="52"/>
      <c r="Q4" s="53"/>
      <c r="R4" s="5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1"/>
      <c r="AI4" s="12"/>
      <c r="AJ4" s="15" t="s">
        <v>33</v>
      </c>
      <c r="AK4" s="13"/>
      <c r="AL4" s="14"/>
      <c r="AM4" s="13"/>
      <c r="AN4" s="14"/>
      <c r="AO4" s="13"/>
      <c r="AP4" s="16"/>
      <c r="AQ4" s="15" t="s">
        <v>2</v>
      </c>
      <c r="AR4" s="16"/>
      <c r="AS4" s="13"/>
      <c r="AT4" s="14"/>
      <c r="AU4" s="13"/>
      <c r="AV4" s="14"/>
      <c r="AW4" s="13"/>
      <c r="AX4" s="14"/>
      <c r="AY4" s="14"/>
      <c r="AZ4" s="14"/>
      <c r="BA4" s="14"/>
      <c r="BB4" s="13"/>
      <c r="BC4" s="14"/>
      <c r="BD4" s="13"/>
      <c r="BE4" s="14"/>
      <c r="BF4" s="13"/>
      <c r="BG4" s="12"/>
    </row>
    <row r="5" spans="1:59" ht="18" x14ac:dyDescent="0.35">
      <c r="B5" s="21" t="s">
        <v>7</v>
      </c>
      <c r="C5" s="38" t="s">
        <v>1</v>
      </c>
      <c r="D5" s="4"/>
      <c r="E5" s="4"/>
      <c r="F5" s="4"/>
      <c r="H5" s="10" t="s">
        <v>29</v>
      </c>
      <c r="I5" s="9"/>
      <c r="J5" s="9"/>
      <c r="K5" s="35"/>
      <c r="L5" s="52"/>
      <c r="M5" s="54"/>
      <c r="N5" s="52"/>
      <c r="O5" s="55"/>
      <c r="P5" s="52"/>
      <c r="Q5" s="54"/>
      <c r="R5" s="52"/>
      <c r="S5" s="54"/>
      <c r="T5" s="52"/>
      <c r="U5" s="54"/>
      <c r="V5" s="52"/>
      <c r="W5" s="54"/>
      <c r="X5" s="52"/>
      <c r="Y5" s="52"/>
      <c r="Z5" s="52"/>
      <c r="AA5" s="54"/>
      <c r="AB5" s="52"/>
      <c r="AC5" s="54"/>
      <c r="AD5" s="52"/>
      <c r="AE5" s="54"/>
      <c r="AF5" s="9"/>
      <c r="AI5" s="12"/>
      <c r="AJ5" s="13"/>
      <c r="AK5" s="13"/>
      <c r="AL5" s="16">
        <v>12</v>
      </c>
      <c r="AM5" s="13" t="s">
        <v>4</v>
      </c>
      <c r="AN5" s="16">
        <v>14</v>
      </c>
      <c r="AO5" s="17" t="s">
        <v>4</v>
      </c>
      <c r="AP5" s="16">
        <v>16</v>
      </c>
      <c r="AQ5" s="13" t="s">
        <v>4</v>
      </c>
      <c r="AR5" s="16">
        <v>18</v>
      </c>
      <c r="AS5" s="13" t="s">
        <v>4</v>
      </c>
      <c r="AT5" s="16">
        <v>20</v>
      </c>
      <c r="AU5" s="13" t="s">
        <v>4</v>
      </c>
      <c r="AV5" s="16">
        <v>22</v>
      </c>
      <c r="AW5" s="13" t="s">
        <v>4</v>
      </c>
      <c r="AX5" s="16">
        <v>24</v>
      </c>
      <c r="AY5" s="14"/>
      <c r="AZ5" s="16">
        <v>25</v>
      </c>
      <c r="BA5" s="14"/>
      <c r="BB5" s="16">
        <v>26</v>
      </c>
      <c r="BC5" s="13" t="s">
        <v>4</v>
      </c>
      <c r="BD5" s="16">
        <v>28</v>
      </c>
      <c r="BE5" s="13" t="s">
        <v>4</v>
      </c>
      <c r="BF5" s="16">
        <v>30</v>
      </c>
      <c r="BG5" s="13" t="s">
        <v>4</v>
      </c>
    </row>
    <row r="6" spans="1:59" ht="13.2" x14ac:dyDescent="0.25">
      <c r="B6" s="21" t="s">
        <v>8</v>
      </c>
      <c r="C6" s="3">
        <f ca="1">TODAY()</f>
        <v>45407</v>
      </c>
      <c r="D6" s="4"/>
      <c r="E6" s="4"/>
      <c r="F6" s="4"/>
      <c r="H6" s="10" t="s">
        <v>62</v>
      </c>
      <c r="I6" s="9"/>
      <c r="J6" s="9"/>
      <c r="K6" s="3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I6" s="12"/>
      <c r="AJ6" s="13">
        <v>0</v>
      </c>
      <c r="AK6" s="49" t="s">
        <v>0</v>
      </c>
      <c r="AL6" s="14">
        <v>0</v>
      </c>
      <c r="AM6" s="49" t="s">
        <v>0</v>
      </c>
      <c r="AN6" s="14">
        <v>0</v>
      </c>
      <c r="AO6" s="49" t="s">
        <v>0</v>
      </c>
      <c r="AP6" s="14">
        <v>0</v>
      </c>
      <c r="AQ6" s="49" t="s">
        <v>0</v>
      </c>
      <c r="AR6" s="14">
        <v>0</v>
      </c>
      <c r="AS6" s="49" t="s">
        <v>0</v>
      </c>
      <c r="AT6" s="14">
        <v>0</v>
      </c>
      <c r="AU6" s="49" t="s">
        <v>0</v>
      </c>
      <c r="AV6" s="14">
        <v>0</v>
      </c>
      <c r="AW6" s="49" t="s">
        <v>0</v>
      </c>
      <c r="AX6" s="14">
        <v>0</v>
      </c>
      <c r="AY6" s="49" t="s">
        <v>0</v>
      </c>
      <c r="AZ6" s="14">
        <v>0</v>
      </c>
      <c r="BA6" s="49" t="s">
        <v>0</v>
      </c>
      <c r="BB6" s="14">
        <v>0</v>
      </c>
      <c r="BC6" s="49" t="s">
        <v>0</v>
      </c>
      <c r="BD6" s="14">
        <v>0</v>
      </c>
      <c r="BE6" s="13"/>
      <c r="BF6" s="14">
        <v>0</v>
      </c>
      <c r="BG6" s="49" t="s">
        <v>0</v>
      </c>
    </row>
    <row r="7" spans="1:59" ht="15" x14ac:dyDescent="0.25">
      <c r="A7" s="46" t="s">
        <v>54</v>
      </c>
      <c r="B7" s="71">
        <v>6.1</v>
      </c>
      <c r="C7" s="68">
        <f>ROUND(B7/0.3048,0)</f>
        <v>20</v>
      </c>
      <c r="D7" s="24" t="s">
        <v>3</v>
      </c>
      <c r="E7" s="47" t="str">
        <f>IF(C7=12," ",IF(C7=14," ",IF(C7=16," ",IF(C7=18," ",IF(C7=20," ",IF(C7=22," ",IF(C7=24," ",IF(C7=25," ",IF(C7=26," ",IF(C7=28," ",IF(C7=30," ","ERROR: Select A Different Diameter")))))))))))</f>
        <v xml:space="preserve"> </v>
      </c>
      <c r="AF7" s="4"/>
      <c r="AI7" s="12"/>
      <c r="AJ7" s="13">
        <v>1</v>
      </c>
      <c r="AK7" s="49" t="s">
        <v>0</v>
      </c>
      <c r="AL7" s="14">
        <v>0</v>
      </c>
      <c r="AM7" s="49" t="s">
        <v>0</v>
      </c>
      <c r="AN7" s="14">
        <v>0.5</v>
      </c>
      <c r="AO7" s="49" t="s">
        <v>0</v>
      </c>
      <c r="AP7" s="14">
        <v>0.5</v>
      </c>
      <c r="AQ7" s="49" t="s">
        <v>0</v>
      </c>
      <c r="AR7" s="14">
        <v>0.5</v>
      </c>
      <c r="AS7" s="49" t="s">
        <v>0</v>
      </c>
      <c r="AT7" s="14">
        <v>0.5</v>
      </c>
      <c r="AU7" s="49" t="s">
        <v>0</v>
      </c>
      <c r="AV7" s="14">
        <v>0.5</v>
      </c>
      <c r="AW7" s="49" t="s">
        <v>0</v>
      </c>
      <c r="AX7" s="14">
        <v>1</v>
      </c>
      <c r="AY7" s="49" t="s">
        <v>0</v>
      </c>
      <c r="AZ7" s="14">
        <v>1</v>
      </c>
      <c r="BA7" s="49" t="s">
        <v>0</v>
      </c>
      <c r="BB7" s="14">
        <v>1</v>
      </c>
      <c r="BC7" s="49" t="s">
        <v>0</v>
      </c>
      <c r="BD7" s="14">
        <v>1</v>
      </c>
      <c r="BE7" s="13"/>
      <c r="BF7" s="14">
        <v>1.5</v>
      </c>
      <c r="BG7" s="49" t="s">
        <v>0</v>
      </c>
    </row>
    <row r="8" spans="1:59" ht="15" x14ac:dyDescent="0.25">
      <c r="A8" s="46" t="s">
        <v>55</v>
      </c>
      <c r="B8" s="72">
        <v>15.2</v>
      </c>
      <c r="C8" s="68">
        <f>ROUND(B8/0.3048,0)</f>
        <v>50</v>
      </c>
      <c r="D8" s="24" t="s">
        <v>3</v>
      </c>
      <c r="E8" s="57" t="str">
        <f>IF(C8&gt;135,"ERROR: Select a height less than 136 ft", " ")</f>
        <v xml:space="preserve"> </v>
      </c>
      <c r="M8" s="22"/>
      <c r="O8" s="22"/>
      <c r="Q8" s="22"/>
      <c r="S8" s="22"/>
      <c r="U8" s="22"/>
      <c r="W8" s="22"/>
      <c r="AA8" s="22"/>
      <c r="AC8" s="22"/>
      <c r="AE8" s="22"/>
      <c r="AF8" s="4"/>
      <c r="AI8" s="12"/>
      <c r="AJ8" s="13">
        <v>2</v>
      </c>
      <c r="AK8" s="49" t="s">
        <v>0</v>
      </c>
      <c r="AL8" s="14">
        <v>0</v>
      </c>
      <c r="AM8" s="49" t="s">
        <v>0</v>
      </c>
      <c r="AN8" s="14">
        <v>1</v>
      </c>
      <c r="AO8" s="49" t="s">
        <v>0</v>
      </c>
      <c r="AP8" s="14">
        <v>1</v>
      </c>
      <c r="AQ8" s="49" t="s">
        <v>0</v>
      </c>
      <c r="AR8" s="14">
        <v>1</v>
      </c>
      <c r="AS8" s="49" t="s">
        <v>0</v>
      </c>
      <c r="AT8" s="14">
        <v>1</v>
      </c>
      <c r="AU8" s="49" t="s">
        <v>0</v>
      </c>
      <c r="AV8" s="14">
        <v>1</v>
      </c>
      <c r="AW8" s="49" t="s">
        <v>0</v>
      </c>
      <c r="AX8" s="14">
        <v>2</v>
      </c>
      <c r="AY8" s="49" t="s">
        <v>0</v>
      </c>
      <c r="AZ8" s="14">
        <v>2</v>
      </c>
      <c r="BA8" s="49" t="s">
        <v>0</v>
      </c>
      <c r="BB8" s="14">
        <v>2</v>
      </c>
      <c r="BC8" s="49" t="s">
        <v>0</v>
      </c>
      <c r="BD8" s="14">
        <v>2</v>
      </c>
      <c r="BE8" s="49" t="s">
        <v>0</v>
      </c>
      <c r="BF8" s="14">
        <v>3</v>
      </c>
      <c r="BG8" s="49" t="s">
        <v>0</v>
      </c>
    </row>
    <row r="9" spans="1:59" ht="15" x14ac:dyDescent="0.25">
      <c r="A9" s="46" t="s">
        <v>64</v>
      </c>
      <c r="B9" s="72">
        <v>4.3</v>
      </c>
      <c r="C9" s="68">
        <f>ROUND(B9/0.3048,0)</f>
        <v>14</v>
      </c>
      <c r="D9" s="24" t="s">
        <v>3</v>
      </c>
      <c r="E9" s="56" t="str">
        <f>IF(C9&gt;C8,"ERROR: Select an amount remaining less than full settled height"," ")</f>
        <v xml:space="preserve"> </v>
      </c>
      <c r="M9" s="22"/>
      <c r="O9" s="22"/>
      <c r="Q9" s="22"/>
      <c r="S9" s="22"/>
      <c r="U9" s="22"/>
      <c r="W9" s="22"/>
      <c r="AA9" s="22"/>
      <c r="AC9" s="22"/>
      <c r="AE9" s="22"/>
      <c r="AF9" s="4"/>
      <c r="AI9" s="12"/>
      <c r="AJ9" s="13">
        <f>AJ8+2</f>
        <v>4</v>
      </c>
      <c r="AK9" s="49" t="s">
        <v>0</v>
      </c>
      <c r="AL9" s="14">
        <v>1</v>
      </c>
      <c r="AM9" s="49" t="s">
        <v>0</v>
      </c>
      <c r="AN9" s="14">
        <v>2</v>
      </c>
      <c r="AO9" s="49" t="s">
        <v>0</v>
      </c>
      <c r="AP9" s="14">
        <v>2</v>
      </c>
      <c r="AQ9" s="49" t="s">
        <v>0</v>
      </c>
      <c r="AR9" s="14">
        <v>3</v>
      </c>
      <c r="AS9" s="49" t="s">
        <v>0</v>
      </c>
      <c r="AT9" s="14">
        <v>3</v>
      </c>
      <c r="AU9" s="49" t="s">
        <v>0</v>
      </c>
      <c r="AV9" s="14">
        <v>4</v>
      </c>
      <c r="AW9" s="49" t="s">
        <v>0</v>
      </c>
      <c r="AX9" s="14">
        <v>5</v>
      </c>
      <c r="AY9" s="49" t="s">
        <v>0</v>
      </c>
      <c r="AZ9" s="14">
        <v>5</v>
      </c>
      <c r="BA9" s="49" t="s">
        <v>0</v>
      </c>
      <c r="BB9" s="14">
        <v>6</v>
      </c>
      <c r="BC9" s="49" t="s">
        <v>0</v>
      </c>
      <c r="BD9" s="14">
        <v>6</v>
      </c>
      <c r="BE9" s="49" t="s">
        <v>0</v>
      </c>
      <c r="BF9" s="14">
        <v>7</v>
      </c>
      <c r="BG9" s="49" t="s">
        <v>0</v>
      </c>
    </row>
    <row r="10" spans="1:59" ht="15" x14ac:dyDescent="0.25">
      <c r="A10" s="46" t="s">
        <v>57</v>
      </c>
      <c r="B10" s="72">
        <v>45</v>
      </c>
      <c r="C10" s="69">
        <f>B10</f>
        <v>45</v>
      </c>
      <c r="D10" s="25" t="s">
        <v>6</v>
      </c>
      <c r="E10" s="26"/>
      <c r="F10" s="26"/>
      <c r="M10" s="22"/>
      <c r="O10" s="22"/>
      <c r="Q10" s="22"/>
      <c r="S10" s="22"/>
      <c r="U10" s="22"/>
      <c r="W10" s="22"/>
      <c r="AA10" s="22"/>
      <c r="AC10" s="22"/>
      <c r="AE10" s="22"/>
      <c r="AF10" s="4"/>
      <c r="AI10" s="12"/>
      <c r="AJ10" s="13">
        <v>5</v>
      </c>
      <c r="AK10" s="49" t="s">
        <v>0</v>
      </c>
      <c r="AL10" s="14">
        <v>1.5</v>
      </c>
      <c r="AM10" s="49" t="s">
        <v>0</v>
      </c>
      <c r="AN10" s="14">
        <v>2.5</v>
      </c>
      <c r="AO10" s="49" t="s">
        <v>0</v>
      </c>
      <c r="AP10" s="14">
        <v>3</v>
      </c>
      <c r="AQ10" s="49" t="s">
        <v>0</v>
      </c>
      <c r="AR10" s="14">
        <v>4</v>
      </c>
      <c r="AS10" s="49" t="s">
        <v>0</v>
      </c>
      <c r="AT10" s="14">
        <v>4.5</v>
      </c>
      <c r="AU10" s="49" t="s">
        <v>0</v>
      </c>
      <c r="AV10" s="14">
        <v>5.5</v>
      </c>
      <c r="AW10" s="49" t="s">
        <v>0</v>
      </c>
      <c r="AX10" s="14">
        <v>7</v>
      </c>
      <c r="AY10" s="49" t="s">
        <v>0</v>
      </c>
      <c r="AZ10" s="14">
        <v>7</v>
      </c>
      <c r="BA10" s="49" t="s">
        <v>0</v>
      </c>
      <c r="BB10" s="14">
        <v>8</v>
      </c>
      <c r="BC10" s="49" t="s">
        <v>0</v>
      </c>
      <c r="BD10" s="14">
        <v>9</v>
      </c>
      <c r="BE10" s="49" t="s">
        <v>0</v>
      </c>
      <c r="BF10" s="14">
        <v>10</v>
      </c>
      <c r="BG10" s="49" t="s">
        <v>0</v>
      </c>
    </row>
    <row r="11" spans="1:59" ht="15" x14ac:dyDescent="0.25">
      <c r="A11" s="46" t="s">
        <v>56</v>
      </c>
      <c r="B11" s="72">
        <v>198.4</v>
      </c>
      <c r="C11" s="70">
        <f>B11*0.90718</f>
        <v>179.984512</v>
      </c>
      <c r="D11" s="27" t="s">
        <v>14</v>
      </c>
      <c r="K11" s="22"/>
      <c r="M11" s="22"/>
      <c r="O11" s="22"/>
      <c r="Q11" s="22"/>
      <c r="S11" s="22"/>
      <c r="U11" s="22"/>
      <c r="W11" s="22"/>
      <c r="AA11" s="22"/>
      <c r="AC11" s="22"/>
      <c r="AE11" s="22"/>
      <c r="AF11" s="4"/>
      <c r="AI11" s="12"/>
      <c r="AJ11" s="13">
        <f>AJ9+2</f>
        <v>6</v>
      </c>
      <c r="AK11" s="49" t="s">
        <v>0</v>
      </c>
      <c r="AL11" s="14">
        <v>2</v>
      </c>
      <c r="AM11" s="49" t="s">
        <v>0</v>
      </c>
      <c r="AN11" s="14">
        <v>3</v>
      </c>
      <c r="AO11" s="49" t="s">
        <v>0</v>
      </c>
      <c r="AP11" s="14">
        <v>4</v>
      </c>
      <c r="AQ11" s="49" t="s">
        <v>0</v>
      </c>
      <c r="AR11" s="14">
        <v>5</v>
      </c>
      <c r="AS11" s="49" t="s">
        <v>0</v>
      </c>
      <c r="AT11" s="14">
        <v>6</v>
      </c>
      <c r="AU11" s="49" t="s">
        <v>0</v>
      </c>
      <c r="AV11" s="14">
        <v>7</v>
      </c>
      <c r="AW11" s="49" t="s">
        <v>0</v>
      </c>
      <c r="AX11" s="14">
        <v>9</v>
      </c>
      <c r="AY11" s="49" t="s">
        <v>0</v>
      </c>
      <c r="AZ11" s="14">
        <v>9</v>
      </c>
      <c r="BA11" s="49" t="s">
        <v>0</v>
      </c>
      <c r="BB11" s="14">
        <v>10</v>
      </c>
      <c r="BC11" s="49" t="s">
        <v>0</v>
      </c>
      <c r="BD11" s="14">
        <v>12</v>
      </c>
      <c r="BE11" s="49" t="s">
        <v>0</v>
      </c>
      <c r="BF11" s="14">
        <v>13</v>
      </c>
      <c r="BG11" s="49" t="s">
        <v>0</v>
      </c>
    </row>
    <row r="12" spans="1:59" x14ac:dyDescent="0.2">
      <c r="A12" s="28" t="s">
        <v>5</v>
      </c>
      <c r="B12" s="26"/>
      <c r="C12" s="29" t="s">
        <v>5</v>
      </c>
      <c r="D12" s="26"/>
      <c r="E12" s="26"/>
      <c r="F12" s="26"/>
      <c r="G12" s="29" t="s">
        <v>5</v>
      </c>
      <c r="K12" s="22"/>
      <c r="M12" s="22"/>
      <c r="O12" s="22"/>
      <c r="Q12" s="22"/>
      <c r="S12" s="22"/>
      <c r="U12" s="22"/>
      <c r="W12" s="22"/>
      <c r="AA12" s="22"/>
      <c r="AC12" s="22"/>
      <c r="AE12" s="22"/>
      <c r="AF12" s="4"/>
      <c r="AI12" s="12"/>
      <c r="AJ12" s="13">
        <v>7</v>
      </c>
      <c r="AK12" s="49" t="s">
        <v>0</v>
      </c>
      <c r="AL12" s="14">
        <v>2.5</v>
      </c>
      <c r="AM12" s="49" t="s">
        <v>0</v>
      </c>
      <c r="AN12" s="14">
        <v>3.5</v>
      </c>
      <c r="AO12" s="49" t="s">
        <v>0</v>
      </c>
      <c r="AP12" s="14">
        <v>5</v>
      </c>
      <c r="AQ12" s="49" t="s">
        <v>0</v>
      </c>
      <c r="AR12" s="14">
        <v>6</v>
      </c>
      <c r="AS12" s="49" t="s">
        <v>0</v>
      </c>
      <c r="AT12" s="14">
        <v>7.5</v>
      </c>
      <c r="AU12" s="49" t="s">
        <v>0</v>
      </c>
      <c r="AV12" s="14">
        <v>9</v>
      </c>
      <c r="AW12" s="49" t="s">
        <v>0</v>
      </c>
      <c r="AX12" s="14">
        <v>11</v>
      </c>
      <c r="AY12" s="49" t="s">
        <v>0</v>
      </c>
      <c r="AZ12" s="14">
        <v>11.5</v>
      </c>
      <c r="BA12" s="49" t="s">
        <v>0</v>
      </c>
      <c r="BB12" s="14">
        <v>12.5</v>
      </c>
      <c r="BC12" s="49" t="s">
        <v>0</v>
      </c>
      <c r="BD12" s="14">
        <v>14.5</v>
      </c>
      <c r="BE12" s="49" t="s">
        <v>0</v>
      </c>
      <c r="BF12" s="14">
        <v>16.5</v>
      </c>
      <c r="BG12" s="49" t="s">
        <v>0</v>
      </c>
    </row>
    <row r="13" spans="1:59" x14ac:dyDescent="0.2">
      <c r="K13" s="22"/>
      <c r="M13" s="22"/>
      <c r="O13" s="22"/>
      <c r="Q13" s="22"/>
      <c r="S13" s="22"/>
      <c r="U13" s="22"/>
      <c r="W13" s="22"/>
      <c r="AA13" s="22"/>
      <c r="AC13" s="22"/>
      <c r="AE13" s="22"/>
      <c r="AF13" s="4"/>
      <c r="AI13" s="12"/>
      <c r="AJ13" s="13">
        <f>AJ11+2</f>
        <v>8</v>
      </c>
      <c r="AK13" s="49" t="s">
        <v>0</v>
      </c>
      <c r="AL13" s="14">
        <v>3</v>
      </c>
      <c r="AM13" s="49" t="s">
        <v>0</v>
      </c>
      <c r="AN13" s="14">
        <v>4</v>
      </c>
      <c r="AO13" s="49" t="s">
        <v>0</v>
      </c>
      <c r="AP13" s="14">
        <v>6</v>
      </c>
      <c r="AQ13" s="49" t="s">
        <v>0</v>
      </c>
      <c r="AR13" s="14">
        <v>7</v>
      </c>
      <c r="AS13" s="49" t="s">
        <v>0</v>
      </c>
      <c r="AT13" s="14">
        <v>9</v>
      </c>
      <c r="AU13" s="49" t="s">
        <v>0</v>
      </c>
      <c r="AV13" s="14">
        <v>11</v>
      </c>
      <c r="AW13" s="49" t="s">
        <v>0</v>
      </c>
      <c r="AX13" s="14">
        <v>13</v>
      </c>
      <c r="AY13" s="49" t="s">
        <v>0</v>
      </c>
      <c r="AZ13" s="14">
        <v>14</v>
      </c>
      <c r="BA13" s="49" t="s">
        <v>0</v>
      </c>
      <c r="BB13" s="14">
        <v>15</v>
      </c>
      <c r="BC13" s="49" t="s">
        <v>0</v>
      </c>
      <c r="BD13" s="14">
        <v>17</v>
      </c>
      <c r="BE13" s="49" t="s">
        <v>0</v>
      </c>
      <c r="BF13" s="14">
        <v>20</v>
      </c>
      <c r="BG13" s="49" t="s">
        <v>0</v>
      </c>
    </row>
    <row r="14" spans="1:59" ht="15" x14ac:dyDescent="0.25">
      <c r="C14" s="45" t="s">
        <v>23</v>
      </c>
      <c r="K14" s="22"/>
      <c r="M14" s="22"/>
      <c r="O14" s="22"/>
      <c r="Q14" s="22"/>
      <c r="S14" s="22"/>
      <c r="U14" s="22"/>
      <c r="W14" s="22"/>
      <c r="AA14" s="22"/>
      <c r="AC14" s="22"/>
      <c r="AE14" s="22"/>
      <c r="AI14" s="12"/>
      <c r="AJ14" s="13">
        <v>9</v>
      </c>
      <c r="AK14" s="49" t="s">
        <v>0</v>
      </c>
      <c r="AL14" s="14">
        <v>3.5</v>
      </c>
      <c r="AM14" s="49" t="s">
        <v>0</v>
      </c>
      <c r="AN14" s="14">
        <v>5</v>
      </c>
      <c r="AO14" s="49" t="s">
        <v>0</v>
      </c>
      <c r="AP14" s="14">
        <v>7</v>
      </c>
      <c r="AQ14" s="49" t="s">
        <v>0</v>
      </c>
      <c r="AR14" s="14">
        <v>8.5</v>
      </c>
      <c r="AS14" s="49" t="s">
        <v>0</v>
      </c>
      <c r="AT14" s="14">
        <v>10.5</v>
      </c>
      <c r="AU14" s="49" t="s">
        <v>0</v>
      </c>
      <c r="AV14" s="14">
        <v>13</v>
      </c>
      <c r="AW14" s="49" t="s">
        <v>0</v>
      </c>
      <c r="AX14" s="14">
        <v>15.5</v>
      </c>
      <c r="AY14" s="49" t="s">
        <v>0</v>
      </c>
      <c r="AZ14" s="14">
        <v>16.5</v>
      </c>
      <c r="BA14" s="49" t="s">
        <v>0</v>
      </c>
      <c r="BB14" s="14">
        <v>18</v>
      </c>
      <c r="BC14" s="49" t="s">
        <v>0</v>
      </c>
      <c r="BD14" s="14">
        <v>20.5</v>
      </c>
      <c r="BE14" s="49" t="s">
        <v>0</v>
      </c>
      <c r="BF14" s="14">
        <v>24</v>
      </c>
      <c r="BG14" s="49" t="s">
        <v>0</v>
      </c>
    </row>
    <row r="15" spans="1:59" ht="15.6" x14ac:dyDescent="0.3">
      <c r="A15" s="30" t="s">
        <v>28</v>
      </c>
      <c r="B15" s="22"/>
      <c r="C15" s="40">
        <f>IF(C51="*"," ",C51)</f>
        <v>107.04724</v>
      </c>
      <c r="D15" s="24" t="s">
        <v>59</v>
      </c>
      <c r="G15" s="48" t="str">
        <f>IF(C51="*","ERROR: Select Shorter Height", IF(C51="|", "ERROR: Select different diameter", " "))</f>
        <v xml:space="preserve"> </v>
      </c>
      <c r="K15" s="22"/>
      <c r="M15" s="22"/>
      <c r="O15" s="22"/>
      <c r="Q15" s="48" t="str">
        <f>IF(OR(C7&lt;12,C7&gt;30),"ERROR: Select different diameter"," ")</f>
        <v xml:space="preserve"> </v>
      </c>
      <c r="S15" s="22"/>
      <c r="U15" s="22"/>
      <c r="W15" s="22"/>
      <c r="AA15" s="22"/>
      <c r="AC15" s="22"/>
      <c r="AE15" s="22"/>
      <c r="AF15" s="4"/>
      <c r="AI15" s="12"/>
      <c r="AJ15" s="13">
        <f>AJ13+2</f>
        <v>10</v>
      </c>
      <c r="AK15" s="49" t="s">
        <v>0</v>
      </c>
      <c r="AL15" s="14">
        <v>4</v>
      </c>
      <c r="AM15" s="49" t="s">
        <v>0</v>
      </c>
      <c r="AN15" s="14">
        <v>6</v>
      </c>
      <c r="AO15" s="49" t="s">
        <v>0</v>
      </c>
      <c r="AP15" s="14">
        <v>8</v>
      </c>
      <c r="AQ15" s="49" t="s">
        <v>0</v>
      </c>
      <c r="AR15" s="14">
        <v>10</v>
      </c>
      <c r="AS15" s="49" t="s">
        <v>0</v>
      </c>
      <c r="AT15" s="14">
        <v>12</v>
      </c>
      <c r="AU15" s="49" t="s">
        <v>0</v>
      </c>
      <c r="AV15" s="14">
        <v>15</v>
      </c>
      <c r="AW15" s="49" t="s">
        <v>0</v>
      </c>
      <c r="AX15" s="14">
        <v>18</v>
      </c>
      <c r="AY15" s="49" t="s">
        <v>0</v>
      </c>
      <c r="AZ15" s="14">
        <v>19</v>
      </c>
      <c r="BA15" s="49" t="s">
        <v>0</v>
      </c>
      <c r="BB15" s="14">
        <v>21</v>
      </c>
      <c r="BC15" s="49" t="s">
        <v>0</v>
      </c>
      <c r="BD15" s="14">
        <v>24</v>
      </c>
      <c r="BE15" s="49" t="s">
        <v>0</v>
      </c>
      <c r="BF15" s="14">
        <v>28</v>
      </c>
      <c r="BG15" s="49" t="s">
        <v>0</v>
      </c>
    </row>
    <row r="16" spans="1:59" ht="15.6" x14ac:dyDescent="0.3">
      <c r="A16" s="30" t="s">
        <v>12</v>
      </c>
      <c r="B16" s="22"/>
      <c r="C16" s="41">
        <f>C52</f>
        <v>69.852859999999993</v>
      </c>
      <c r="D16" s="24" t="s">
        <v>59</v>
      </c>
      <c r="K16" s="22"/>
      <c r="M16" s="22"/>
      <c r="O16" s="22"/>
      <c r="Q16" s="22"/>
      <c r="S16" s="22"/>
      <c r="U16" s="22"/>
      <c r="W16" s="22"/>
      <c r="AA16" s="22"/>
      <c r="AC16" s="22"/>
      <c r="AE16" s="22"/>
      <c r="AF16" s="4"/>
      <c r="AI16" s="12"/>
      <c r="AJ16" s="13">
        <v>11</v>
      </c>
      <c r="AK16" s="49" t="s">
        <v>0</v>
      </c>
      <c r="AL16" s="14">
        <v>5</v>
      </c>
      <c r="AM16" s="49" t="s">
        <v>0</v>
      </c>
      <c r="AN16" s="14">
        <v>7</v>
      </c>
      <c r="AO16" s="49" t="s">
        <v>0</v>
      </c>
      <c r="AP16" s="14">
        <v>9</v>
      </c>
      <c r="AQ16" s="49" t="s">
        <v>0</v>
      </c>
      <c r="AR16" s="14">
        <v>11.5</v>
      </c>
      <c r="AS16" s="49" t="s">
        <v>0</v>
      </c>
      <c r="AT16" s="14">
        <v>14</v>
      </c>
      <c r="AU16" s="49" t="s">
        <v>0</v>
      </c>
      <c r="AV16" s="14">
        <v>17</v>
      </c>
      <c r="AW16" s="49" t="s">
        <v>0</v>
      </c>
      <c r="AX16" s="14">
        <v>20.5</v>
      </c>
      <c r="AY16" s="49" t="s">
        <v>0</v>
      </c>
      <c r="AZ16" s="14">
        <v>22</v>
      </c>
      <c r="BA16" s="49" t="s">
        <v>0</v>
      </c>
      <c r="BB16" s="14">
        <v>24</v>
      </c>
      <c r="BC16" s="49" t="s">
        <v>0</v>
      </c>
      <c r="BD16" s="14">
        <v>27.5</v>
      </c>
      <c r="BE16" s="49" t="s">
        <v>0</v>
      </c>
      <c r="BF16" s="14">
        <v>32</v>
      </c>
      <c r="BG16" s="49" t="s">
        <v>0</v>
      </c>
    </row>
    <row r="17" spans="1:59" ht="15.6" x14ac:dyDescent="0.3">
      <c r="A17" s="30" t="s">
        <v>66</v>
      </c>
      <c r="B17" s="22"/>
      <c r="C17" s="41">
        <f>C$51-C$52</f>
        <v>37.19438000000001</v>
      </c>
      <c r="D17" s="24" t="s">
        <v>59</v>
      </c>
      <c r="K17" s="22"/>
      <c r="M17" s="22"/>
      <c r="O17" s="22"/>
      <c r="Q17" s="22"/>
      <c r="S17" s="22"/>
      <c r="U17" s="22"/>
      <c r="W17" s="22"/>
      <c r="AA17" s="22"/>
      <c r="AC17" s="22"/>
      <c r="AE17" s="22"/>
      <c r="AF17" s="4"/>
      <c r="AI17" s="12"/>
      <c r="AJ17" s="13">
        <f>AJ15+2</f>
        <v>12</v>
      </c>
      <c r="AK17" s="49" t="s">
        <v>0</v>
      </c>
      <c r="AL17" s="14">
        <v>6</v>
      </c>
      <c r="AM17" s="49" t="s">
        <v>0</v>
      </c>
      <c r="AN17" s="14">
        <v>8</v>
      </c>
      <c r="AO17" s="49" t="s">
        <v>0</v>
      </c>
      <c r="AP17" s="14">
        <v>10</v>
      </c>
      <c r="AQ17" s="49" t="s">
        <v>0</v>
      </c>
      <c r="AR17" s="14">
        <v>13</v>
      </c>
      <c r="AS17" s="49" t="s">
        <v>0</v>
      </c>
      <c r="AT17" s="14">
        <v>16</v>
      </c>
      <c r="AU17" s="49" t="s">
        <v>0</v>
      </c>
      <c r="AV17" s="14">
        <v>19</v>
      </c>
      <c r="AW17" s="49" t="s">
        <v>0</v>
      </c>
      <c r="AX17" s="14">
        <v>23</v>
      </c>
      <c r="AY17" s="49" t="s">
        <v>0</v>
      </c>
      <c r="AZ17" s="14">
        <v>25</v>
      </c>
      <c r="BA17" s="49" t="s">
        <v>0</v>
      </c>
      <c r="BB17" s="14">
        <v>27</v>
      </c>
      <c r="BC17" s="49" t="s">
        <v>0</v>
      </c>
      <c r="BD17" s="14">
        <v>31</v>
      </c>
      <c r="BE17" s="49" t="s">
        <v>0</v>
      </c>
      <c r="BF17" s="14">
        <v>36</v>
      </c>
      <c r="BG17" s="49" t="s">
        <v>0</v>
      </c>
    </row>
    <row r="18" spans="1:59" ht="15.6" x14ac:dyDescent="0.3">
      <c r="A18" s="30" t="s">
        <v>67</v>
      </c>
      <c r="B18" s="22"/>
      <c r="C18" s="41">
        <f>C17/($C$10/100)</f>
        <v>82.654177777777804</v>
      </c>
      <c r="D18" s="24" t="s">
        <v>60</v>
      </c>
      <c r="K18" s="22"/>
      <c r="M18" s="22"/>
      <c r="O18" s="22"/>
      <c r="Q18" s="22"/>
      <c r="S18" s="22"/>
      <c r="U18" s="22"/>
      <c r="W18" s="22"/>
      <c r="AA18" s="22"/>
      <c r="AC18" s="22"/>
      <c r="AE18" s="22"/>
      <c r="AF18" s="4"/>
      <c r="AI18" s="12"/>
      <c r="AJ18" s="13">
        <v>13</v>
      </c>
      <c r="AK18" s="49" t="s">
        <v>0</v>
      </c>
      <c r="AL18" s="14">
        <v>6.5</v>
      </c>
      <c r="AM18" s="49" t="s">
        <v>0</v>
      </c>
      <c r="AN18" s="14">
        <v>9</v>
      </c>
      <c r="AO18" s="49" t="s">
        <v>0</v>
      </c>
      <c r="AP18" s="14">
        <v>11.5</v>
      </c>
      <c r="AQ18" s="49" t="s">
        <v>0</v>
      </c>
      <c r="AR18" s="14">
        <v>14.5</v>
      </c>
      <c r="AS18" s="49" t="s">
        <v>0</v>
      </c>
      <c r="AT18" s="14">
        <v>18</v>
      </c>
      <c r="AU18" s="49" t="s">
        <v>0</v>
      </c>
      <c r="AV18" s="14">
        <v>21.5</v>
      </c>
      <c r="AW18" s="49" t="s">
        <v>0</v>
      </c>
      <c r="AX18" s="14">
        <v>26</v>
      </c>
      <c r="AY18" s="49" t="s">
        <v>0</v>
      </c>
      <c r="AZ18" s="14">
        <v>28</v>
      </c>
      <c r="BA18" s="49" t="s">
        <v>0</v>
      </c>
      <c r="BB18" s="14">
        <v>30.5</v>
      </c>
      <c r="BC18" s="49" t="s">
        <v>0</v>
      </c>
      <c r="BD18" s="14">
        <v>35</v>
      </c>
      <c r="BE18" s="49" t="s">
        <v>0</v>
      </c>
      <c r="BF18" s="14">
        <v>40.5</v>
      </c>
      <c r="BG18" s="49" t="s">
        <v>0</v>
      </c>
    </row>
    <row r="19" spans="1:59" ht="15.6" x14ac:dyDescent="0.3">
      <c r="A19" s="30" t="s">
        <v>37</v>
      </c>
      <c r="B19" s="22"/>
      <c r="C19" s="39">
        <f>B$11*C17</f>
        <v>7379.3649920000025</v>
      </c>
      <c r="K19" s="22"/>
      <c r="M19" s="22"/>
      <c r="O19" s="22"/>
      <c r="Q19" s="22"/>
      <c r="S19" s="22"/>
      <c r="U19" s="22"/>
      <c r="W19" s="22"/>
      <c r="AA19" s="22"/>
      <c r="AC19" s="22"/>
      <c r="AE19" s="22"/>
      <c r="AF19" s="4"/>
      <c r="AI19" s="12"/>
      <c r="AJ19" s="13">
        <f>AJ17+2</f>
        <v>14</v>
      </c>
      <c r="AK19" s="49" t="s">
        <v>0</v>
      </c>
      <c r="AL19" s="14">
        <v>7</v>
      </c>
      <c r="AM19" s="49" t="s">
        <v>0</v>
      </c>
      <c r="AN19" s="14">
        <v>10</v>
      </c>
      <c r="AO19" s="49" t="s">
        <v>0</v>
      </c>
      <c r="AP19" s="14">
        <v>13</v>
      </c>
      <c r="AQ19" s="49" t="s">
        <v>0</v>
      </c>
      <c r="AR19" s="14">
        <v>16</v>
      </c>
      <c r="AS19" s="49" t="s">
        <v>0</v>
      </c>
      <c r="AT19" s="14">
        <v>20</v>
      </c>
      <c r="AU19" s="49" t="s">
        <v>0</v>
      </c>
      <c r="AV19" s="14">
        <v>24</v>
      </c>
      <c r="AW19" s="49" t="s">
        <v>0</v>
      </c>
      <c r="AX19" s="14">
        <v>29</v>
      </c>
      <c r="AY19" s="49" t="s">
        <v>0</v>
      </c>
      <c r="AZ19" s="14">
        <v>31</v>
      </c>
      <c r="BA19" s="49" t="s">
        <v>0</v>
      </c>
      <c r="BB19" s="14">
        <v>34</v>
      </c>
      <c r="BC19" s="49" t="s">
        <v>0</v>
      </c>
      <c r="BD19" s="14">
        <v>39</v>
      </c>
      <c r="BE19" s="49" t="s">
        <v>0</v>
      </c>
      <c r="BF19" s="14">
        <v>45</v>
      </c>
      <c r="BG19" s="49" t="s">
        <v>0</v>
      </c>
    </row>
    <row r="20" spans="1:59" x14ac:dyDescent="0.2">
      <c r="A20" s="28" t="s">
        <v>5</v>
      </c>
      <c r="B20" s="26" t="s">
        <v>5</v>
      </c>
      <c r="C20" s="26"/>
      <c r="D20" s="26"/>
      <c r="E20" s="26"/>
      <c r="F20" s="26"/>
      <c r="G20" s="26"/>
      <c r="K20" s="22"/>
      <c r="M20" s="22"/>
      <c r="O20" s="22"/>
      <c r="Q20" s="22"/>
      <c r="S20" s="22"/>
      <c r="U20" s="22"/>
      <c r="W20" s="22"/>
      <c r="AA20" s="22"/>
      <c r="AC20" s="22"/>
      <c r="AE20" s="22"/>
      <c r="AF20" s="4"/>
      <c r="AI20" s="12"/>
      <c r="AJ20" s="13">
        <v>15</v>
      </c>
      <c r="AK20" s="49" t="s">
        <v>0</v>
      </c>
      <c r="AL20" s="14">
        <v>8</v>
      </c>
      <c r="AM20" s="49" t="s">
        <v>0</v>
      </c>
      <c r="AN20" s="14">
        <v>11</v>
      </c>
      <c r="AO20" s="49" t="s">
        <v>0</v>
      </c>
      <c r="AP20" s="14">
        <v>14</v>
      </c>
      <c r="AQ20" s="49" t="s">
        <v>0</v>
      </c>
      <c r="AR20" s="14">
        <v>17.5</v>
      </c>
      <c r="AS20" s="49" t="s">
        <v>0</v>
      </c>
      <c r="AT20" s="14">
        <v>22</v>
      </c>
      <c r="AU20" s="49" t="s">
        <v>0</v>
      </c>
      <c r="AV20" s="14">
        <v>26.5</v>
      </c>
      <c r="AW20" s="49" t="s">
        <v>0</v>
      </c>
      <c r="AX20" s="14">
        <v>32</v>
      </c>
      <c r="AY20" s="49" t="s">
        <v>0</v>
      </c>
      <c r="AZ20" s="14">
        <v>34.5</v>
      </c>
      <c r="BA20" s="49" t="s">
        <v>0</v>
      </c>
      <c r="BB20" s="14">
        <v>37.5</v>
      </c>
      <c r="BC20" s="49" t="s">
        <v>0</v>
      </c>
      <c r="BD20" s="14">
        <v>43</v>
      </c>
      <c r="BE20" s="49" t="s">
        <v>0</v>
      </c>
      <c r="BF20" s="14">
        <v>49.5</v>
      </c>
      <c r="BG20" s="49" t="s">
        <v>0</v>
      </c>
    </row>
    <row r="21" spans="1:59" x14ac:dyDescent="0.2">
      <c r="K21" s="22"/>
      <c r="M21" s="22"/>
      <c r="O21" s="22"/>
      <c r="Q21" s="22"/>
      <c r="S21" s="22"/>
      <c r="U21" s="22"/>
      <c r="W21" s="22"/>
      <c r="AA21" s="22"/>
      <c r="AC21" s="22"/>
      <c r="AE21" s="22"/>
      <c r="AF21" s="4"/>
      <c r="AI21" s="12"/>
      <c r="AJ21" s="13">
        <f>AJ19+2</f>
        <v>16</v>
      </c>
      <c r="AK21" s="49" t="s">
        <v>0</v>
      </c>
      <c r="AL21" s="14">
        <v>9</v>
      </c>
      <c r="AM21" s="49" t="s">
        <v>0</v>
      </c>
      <c r="AN21" s="14">
        <v>12</v>
      </c>
      <c r="AO21" s="49" t="s">
        <v>0</v>
      </c>
      <c r="AP21" s="14">
        <v>15</v>
      </c>
      <c r="AQ21" s="49" t="s">
        <v>0</v>
      </c>
      <c r="AR21" s="14">
        <v>19</v>
      </c>
      <c r="AS21" s="49" t="s">
        <v>0</v>
      </c>
      <c r="AT21" s="14">
        <v>24</v>
      </c>
      <c r="AU21" s="49" t="s">
        <v>0</v>
      </c>
      <c r="AV21" s="14">
        <v>29</v>
      </c>
      <c r="AW21" s="49" t="s">
        <v>0</v>
      </c>
      <c r="AX21" s="14">
        <v>35</v>
      </c>
      <c r="AY21" s="49" t="s">
        <v>0</v>
      </c>
      <c r="AZ21" s="14">
        <v>38</v>
      </c>
      <c r="BA21" s="49" t="s">
        <v>0</v>
      </c>
      <c r="BB21" s="14">
        <v>41</v>
      </c>
      <c r="BC21" s="49" t="s">
        <v>0</v>
      </c>
      <c r="BD21" s="14">
        <v>47</v>
      </c>
      <c r="BE21" s="49" t="s">
        <v>0</v>
      </c>
      <c r="BF21" s="14">
        <v>54</v>
      </c>
      <c r="BG21" s="49" t="s">
        <v>0</v>
      </c>
    </row>
    <row r="22" spans="1:59" ht="15" x14ac:dyDescent="0.25">
      <c r="C22" s="45" t="s">
        <v>24</v>
      </c>
      <c r="K22" s="22"/>
      <c r="M22" s="22"/>
      <c r="O22" s="22"/>
      <c r="Q22" s="22"/>
      <c r="S22" s="22"/>
      <c r="U22" s="22"/>
      <c r="W22" s="22"/>
      <c r="AA22" s="22"/>
      <c r="AC22" s="22"/>
      <c r="AE22" s="22"/>
      <c r="AF22" s="4"/>
      <c r="AI22" s="12"/>
      <c r="AJ22" s="13">
        <v>17</v>
      </c>
      <c r="AK22" s="49" t="s">
        <v>0</v>
      </c>
      <c r="AL22" s="14">
        <v>9.5</v>
      </c>
      <c r="AM22" s="49" t="s">
        <v>0</v>
      </c>
      <c r="AN22" s="14">
        <v>13</v>
      </c>
      <c r="AO22" s="49" t="s">
        <v>0</v>
      </c>
      <c r="AP22" s="14">
        <v>16.5</v>
      </c>
      <c r="AQ22" s="49" t="s">
        <v>0</v>
      </c>
      <c r="AR22" s="14">
        <v>21</v>
      </c>
      <c r="AS22" s="49" t="s">
        <v>0</v>
      </c>
      <c r="AT22" s="14">
        <v>26</v>
      </c>
      <c r="AU22" s="49" t="s">
        <v>0</v>
      </c>
      <c r="AV22" s="14">
        <v>31.5</v>
      </c>
      <c r="AW22" s="49" t="s">
        <v>0</v>
      </c>
      <c r="AX22" s="14">
        <v>38</v>
      </c>
      <c r="AY22" s="49" t="s">
        <v>0</v>
      </c>
      <c r="AZ22" s="14">
        <v>41</v>
      </c>
      <c r="BA22" s="49" t="s">
        <v>0</v>
      </c>
      <c r="BB22" s="14">
        <v>44.5</v>
      </c>
      <c r="BC22" s="49" t="s">
        <v>0</v>
      </c>
      <c r="BD22" s="14">
        <v>51.5</v>
      </c>
      <c r="BE22" s="49" t="s">
        <v>0</v>
      </c>
      <c r="BF22" s="14">
        <v>59</v>
      </c>
      <c r="BG22" s="49" t="s">
        <v>0</v>
      </c>
    </row>
    <row r="23" spans="1:59" ht="15.6" x14ac:dyDescent="0.3">
      <c r="A23" s="30" t="s">
        <v>28</v>
      </c>
      <c r="B23" s="22"/>
      <c r="C23" s="40">
        <f>IF(G51="*"," ",G51)</f>
        <v>107.04724</v>
      </c>
      <c r="D23" s="24" t="s">
        <v>59</v>
      </c>
      <c r="G23" s="48" t="str">
        <f>IF(G51="*","ERROR: Select Shorter Height", IF(G51="|", "ERROR: Select different diameter", " "))</f>
        <v xml:space="preserve"> </v>
      </c>
      <c r="K23" s="22"/>
      <c r="M23" s="22"/>
      <c r="O23" s="22"/>
      <c r="Q23" s="47" t="str">
        <f>IF(OR(C7&lt;12,C7&gt;30),"ERROR: Select different diameter"," ")</f>
        <v xml:space="preserve"> </v>
      </c>
      <c r="S23" s="22"/>
      <c r="U23" s="22"/>
      <c r="W23" s="22"/>
      <c r="AA23" s="22"/>
      <c r="AC23" s="22"/>
      <c r="AE23" s="22"/>
      <c r="AF23" s="4"/>
      <c r="AI23" s="12"/>
      <c r="AJ23" s="13">
        <f>AJ21+2</f>
        <v>18</v>
      </c>
      <c r="AK23" s="49" t="s">
        <v>0</v>
      </c>
      <c r="AL23" s="14">
        <v>10</v>
      </c>
      <c r="AM23" s="49" t="s">
        <v>0</v>
      </c>
      <c r="AN23" s="14">
        <v>14</v>
      </c>
      <c r="AO23" s="49" t="s">
        <v>0</v>
      </c>
      <c r="AP23" s="14">
        <v>18</v>
      </c>
      <c r="AQ23" s="49" t="s">
        <v>0</v>
      </c>
      <c r="AR23" s="14">
        <v>23</v>
      </c>
      <c r="AS23" s="49" t="s">
        <v>0</v>
      </c>
      <c r="AT23" s="14">
        <v>28</v>
      </c>
      <c r="AU23" s="49" t="s">
        <v>0</v>
      </c>
      <c r="AV23" s="14">
        <v>34</v>
      </c>
      <c r="AW23" s="49" t="s">
        <v>0</v>
      </c>
      <c r="AX23" s="14">
        <v>41</v>
      </c>
      <c r="AY23" s="49" t="s">
        <v>0</v>
      </c>
      <c r="AZ23" s="14">
        <v>44</v>
      </c>
      <c r="BA23" s="49" t="s">
        <v>0</v>
      </c>
      <c r="BB23" s="14">
        <v>48</v>
      </c>
      <c r="BC23" s="49" t="s">
        <v>0</v>
      </c>
      <c r="BD23" s="14">
        <v>56</v>
      </c>
      <c r="BE23" s="49" t="s">
        <v>0</v>
      </c>
      <c r="BF23" s="14">
        <v>64</v>
      </c>
      <c r="BG23" s="49" t="s">
        <v>0</v>
      </c>
    </row>
    <row r="24" spans="1:59" ht="15.6" x14ac:dyDescent="0.3">
      <c r="A24" s="30" t="s">
        <v>12</v>
      </c>
      <c r="B24" s="22"/>
      <c r="C24" s="41">
        <f>C23-C25</f>
        <v>88.903639999999996</v>
      </c>
      <c r="D24" s="24" t="s">
        <v>59</v>
      </c>
      <c r="K24" s="22"/>
      <c r="M24" s="22"/>
      <c r="O24" s="22"/>
      <c r="Q24" s="22"/>
      <c r="S24" s="22"/>
      <c r="U24" s="22"/>
      <c r="W24" s="22"/>
      <c r="AA24" s="22"/>
      <c r="AC24" s="22"/>
      <c r="AE24" s="22"/>
      <c r="AF24" s="4"/>
      <c r="AI24" s="12"/>
      <c r="AJ24" s="13">
        <v>19</v>
      </c>
      <c r="AK24" s="49" t="s">
        <v>0</v>
      </c>
      <c r="AL24" s="14">
        <v>11</v>
      </c>
      <c r="AM24" s="49" t="s">
        <v>0</v>
      </c>
      <c r="AN24" s="14">
        <v>15</v>
      </c>
      <c r="AO24" s="49" t="s">
        <v>0</v>
      </c>
      <c r="AP24" s="14">
        <v>19.5</v>
      </c>
      <c r="AQ24" s="49" t="s">
        <v>0</v>
      </c>
      <c r="AR24" s="14">
        <v>25</v>
      </c>
      <c r="AS24" s="49" t="s">
        <v>0</v>
      </c>
      <c r="AT24" s="14">
        <v>30.5</v>
      </c>
      <c r="AU24" s="49" t="s">
        <v>0</v>
      </c>
      <c r="AV24" s="14">
        <v>37</v>
      </c>
      <c r="AW24" s="49" t="s">
        <v>0</v>
      </c>
      <c r="AX24" s="14">
        <v>44.5</v>
      </c>
      <c r="AY24" s="49" t="s">
        <v>0</v>
      </c>
      <c r="AZ24" s="14">
        <v>48</v>
      </c>
      <c r="BA24" s="49" t="s">
        <v>0</v>
      </c>
      <c r="BB24" s="14">
        <v>52</v>
      </c>
      <c r="BC24" s="49" t="s">
        <v>0</v>
      </c>
      <c r="BD24" s="14">
        <v>60.5</v>
      </c>
      <c r="BE24" s="49" t="s">
        <v>0</v>
      </c>
      <c r="BF24" s="14">
        <v>69</v>
      </c>
      <c r="BG24" s="49" t="s">
        <v>0</v>
      </c>
    </row>
    <row r="25" spans="1:59" ht="15.6" x14ac:dyDescent="0.3">
      <c r="A25" s="30" t="s">
        <v>13</v>
      </c>
      <c r="B25" s="22"/>
      <c r="C25" s="41">
        <f>G$52</f>
        <v>18.143599999999999</v>
      </c>
      <c r="D25" s="24" t="s">
        <v>59</v>
      </c>
      <c r="K25" s="22"/>
      <c r="M25" s="22"/>
      <c r="O25" s="22"/>
      <c r="Q25" s="22"/>
      <c r="S25" s="22"/>
      <c r="U25" s="22"/>
      <c r="W25" s="22"/>
      <c r="AA25" s="22"/>
      <c r="AC25" s="22"/>
      <c r="AE25" s="22"/>
      <c r="AF25" s="4"/>
      <c r="AI25" s="12"/>
      <c r="AJ25" s="13">
        <f>AJ23+2</f>
        <v>20</v>
      </c>
      <c r="AK25" s="49" t="s">
        <v>0</v>
      </c>
      <c r="AL25" s="14">
        <v>12</v>
      </c>
      <c r="AM25" s="49" t="s">
        <v>0</v>
      </c>
      <c r="AN25" s="14">
        <v>16</v>
      </c>
      <c r="AO25" s="49" t="s">
        <v>0</v>
      </c>
      <c r="AP25" s="14">
        <v>21</v>
      </c>
      <c r="AQ25" s="49" t="s">
        <v>0</v>
      </c>
      <c r="AR25" s="14">
        <v>27</v>
      </c>
      <c r="AS25" s="49" t="s">
        <v>0</v>
      </c>
      <c r="AT25" s="14">
        <v>33</v>
      </c>
      <c r="AU25" s="49" t="s">
        <v>0</v>
      </c>
      <c r="AV25" s="14">
        <v>40</v>
      </c>
      <c r="AW25" s="49" t="s">
        <v>0</v>
      </c>
      <c r="AX25" s="14">
        <v>48</v>
      </c>
      <c r="AY25" s="49" t="s">
        <v>0</v>
      </c>
      <c r="AZ25" s="14">
        <v>52</v>
      </c>
      <c r="BA25" s="49" t="s">
        <v>0</v>
      </c>
      <c r="BB25" s="14">
        <v>56</v>
      </c>
      <c r="BC25" s="49" t="s">
        <v>0</v>
      </c>
      <c r="BD25" s="14">
        <v>65</v>
      </c>
      <c r="BE25" s="49" t="s">
        <v>0</v>
      </c>
      <c r="BF25" s="14">
        <v>74</v>
      </c>
      <c r="BG25" s="49" t="s">
        <v>0</v>
      </c>
    </row>
    <row r="26" spans="1:59" ht="15.6" x14ac:dyDescent="0.3">
      <c r="A26" s="30" t="s">
        <v>68</v>
      </c>
      <c r="B26" s="22"/>
      <c r="C26" s="41">
        <f>C25/($C$10/100)</f>
        <v>40.319111111111106</v>
      </c>
      <c r="D26" s="24" t="s">
        <v>60</v>
      </c>
      <c r="K26" s="22"/>
      <c r="M26" s="22"/>
      <c r="O26" s="22"/>
      <c r="Q26" s="22"/>
      <c r="S26" s="22"/>
      <c r="U26" s="22"/>
      <c r="W26" s="22"/>
      <c r="AA26" s="22"/>
      <c r="AC26" s="22"/>
      <c r="AE26" s="22"/>
      <c r="AF26" s="4"/>
      <c r="AI26" s="12"/>
      <c r="AJ26" s="13">
        <v>21</v>
      </c>
      <c r="AK26" s="49" t="s">
        <v>0</v>
      </c>
      <c r="AL26" s="14">
        <v>13</v>
      </c>
      <c r="AM26" s="49" t="s">
        <v>0</v>
      </c>
      <c r="AN26" s="14">
        <v>17.5</v>
      </c>
      <c r="AO26" s="49" t="s">
        <v>0</v>
      </c>
      <c r="AP26" s="14">
        <v>22.5</v>
      </c>
      <c r="AQ26" s="49" t="s">
        <v>0</v>
      </c>
      <c r="AR26" s="14">
        <v>29</v>
      </c>
      <c r="AS26" s="49" t="s">
        <v>0</v>
      </c>
      <c r="AT26" s="14">
        <v>35.5</v>
      </c>
      <c r="AU26" s="49" t="s">
        <v>0</v>
      </c>
      <c r="AV26" s="14">
        <v>43</v>
      </c>
      <c r="AW26" s="49" t="s">
        <v>0</v>
      </c>
      <c r="AX26" s="14">
        <v>51.5</v>
      </c>
      <c r="AY26" s="49" t="s">
        <v>0</v>
      </c>
      <c r="AZ26" s="14">
        <v>55.5</v>
      </c>
      <c r="BA26" s="49" t="s">
        <v>0</v>
      </c>
      <c r="BB26" s="14">
        <v>60</v>
      </c>
      <c r="BC26" s="49" t="s">
        <v>0</v>
      </c>
      <c r="BD26" s="14">
        <v>69.5</v>
      </c>
      <c r="BE26" s="49" t="s">
        <v>0</v>
      </c>
      <c r="BF26" s="14">
        <v>79.5</v>
      </c>
      <c r="BG26" s="49" t="s">
        <v>0</v>
      </c>
    </row>
    <row r="27" spans="1:59" ht="15.6" x14ac:dyDescent="0.3">
      <c r="A27" s="30" t="s">
        <v>37</v>
      </c>
      <c r="B27" s="22"/>
      <c r="C27" s="39">
        <f>B$11*C25</f>
        <v>3599.6902399999999</v>
      </c>
      <c r="K27" s="22"/>
      <c r="M27" s="22"/>
      <c r="O27" s="22"/>
      <c r="Q27" s="22"/>
      <c r="S27" s="22"/>
      <c r="U27" s="22"/>
      <c r="W27" s="22"/>
      <c r="AA27" s="22"/>
      <c r="AC27" s="22"/>
      <c r="AE27" s="22"/>
      <c r="AF27" s="4"/>
      <c r="AI27" s="12"/>
      <c r="AJ27" s="13">
        <f>AJ25+2</f>
        <v>22</v>
      </c>
      <c r="AK27" s="49" t="s">
        <v>0</v>
      </c>
      <c r="AL27" s="14">
        <v>14</v>
      </c>
      <c r="AM27" s="49" t="s">
        <v>0</v>
      </c>
      <c r="AN27" s="14">
        <v>19</v>
      </c>
      <c r="AO27" s="49" t="s">
        <v>0</v>
      </c>
      <c r="AP27" s="14">
        <v>24</v>
      </c>
      <c r="AQ27" s="49" t="s">
        <v>0</v>
      </c>
      <c r="AR27" s="14">
        <v>31</v>
      </c>
      <c r="AS27" s="49" t="s">
        <v>0</v>
      </c>
      <c r="AT27" s="14">
        <v>38</v>
      </c>
      <c r="AU27" s="49" t="s">
        <v>0</v>
      </c>
      <c r="AV27" s="14">
        <v>46</v>
      </c>
      <c r="AW27" s="49" t="s">
        <v>0</v>
      </c>
      <c r="AX27" s="14">
        <v>55</v>
      </c>
      <c r="AY27" s="49" t="s">
        <v>0</v>
      </c>
      <c r="AZ27" s="14">
        <v>59</v>
      </c>
      <c r="BA27" s="49" t="s">
        <v>0</v>
      </c>
      <c r="BB27" s="14">
        <v>64</v>
      </c>
      <c r="BC27" s="49" t="s">
        <v>0</v>
      </c>
      <c r="BD27" s="14">
        <v>74</v>
      </c>
      <c r="BE27" s="49" t="s">
        <v>0</v>
      </c>
      <c r="BF27" s="14">
        <v>85</v>
      </c>
      <c r="BG27" s="49" t="s">
        <v>0</v>
      </c>
    </row>
    <row r="28" spans="1:59" x14ac:dyDescent="0.2">
      <c r="A28" s="28" t="s">
        <v>5</v>
      </c>
      <c r="B28" s="26" t="s">
        <v>5</v>
      </c>
      <c r="C28" s="26" t="s">
        <v>5</v>
      </c>
      <c r="D28" s="26" t="s">
        <v>5</v>
      </c>
      <c r="E28" s="26" t="s">
        <v>5</v>
      </c>
      <c r="F28" s="26" t="s">
        <v>5</v>
      </c>
      <c r="G28" s="26" t="s">
        <v>5</v>
      </c>
      <c r="K28" s="22"/>
      <c r="M28" s="22"/>
      <c r="O28" s="22"/>
      <c r="Q28" s="22"/>
      <c r="S28" s="22"/>
      <c r="U28" s="22"/>
      <c r="W28" s="22"/>
      <c r="AA28" s="22"/>
      <c r="AC28" s="22"/>
      <c r="AE28" s="22"/>
      <c r="AF28" s="4"/>
      <c r="AI28" s="12"/>
      <c r="AJ28" s="13">
        <v>23</v>
      </c>
      <c r="AK28" s="49" t="s">
        <v>0</v>
      </c>
      <c r="AL28" s="14">
        <v>14.5</v>
      </c>
      <c r="AM28" s="49" t="s">
        <v>0</v>
      </c>
      <c r="AN28" s="14">
        <v>20</v>
      </c>
      <c r="AO28" s="49" t="s">
        <v>0</v>
      </c>
      <c r="AP28" s="14">
        <v>25.5</v>
      </c>
      <c r="AQ28" s="49" t="s">
        <v>0</v>
      </c>
      <c r="AR28" s="14">
        <v>33</v>
      </c>
      <c r="AS28" s="49" t="s">
        <v>0</v>
      </c>
      <c r="AT28" s="14">
        <v>40.5</v>
      </c>
      <c r="AU28" s="49" t="s">
        <v>0</v>
      </c>
      <c r="AV28" s="14">
        <v>49</v>
      </c>
      <c r="AW28" s="49" t="s">
        <v>0</v>
      </c>
      <c r="AX28" s="14">
        <v>58.5</v>
      </c>
      <c r="AY28" s="49" t="s">
        <v>0</v>
      </c>
      <c r="AZ28" s="14">
        <v>63</v>
      </c>
      <c r="BA28" s="49" t="s">
        <v>0</v>
      </c>
      <c r="BB28" s="14">
        <v>68.5</v>
      </c>
      <c r="BC28" s="49" t="s">
        <v>0</v>
      </c>
      <c r="BD28" s="14">
        <v>79</v>
      </c>
      <c r="BE28" s="49" t="s">
        <v>0</v>
      </c>
      <c r="BF28" s="14">
        <v>91</v>
      </c>
      <c r="BG28" s="49" t="s">
        <v>0</v>
      </c>
    </row>
    <row r="29" spans="1:59" x14ac:dyDescent="0.2">
      <c r="K29" s="22"/>
      <c r="M29" s="22"/>
      <c r="O29" s="22"/>
      <c r="Q29" s="22"/>
      <c r="S29" s="22"/>
      <c r="U29" s="22"/>
      <c r="W29" s="22"/>
      <c r="AA29" s="22"/>
      <c r="AC29" s="22"/>
      <c r="AE29" s="22"/>
      <c r="AF29" s="4"/>
      <c r="AI29" s="12"/>
      <c r="AJ29" s="13">
        <f>AJ27+2</f>
        <v>24</v>
      </c>
      <c r="AK29" s="49" t="s">
        <v>0</v>
      </c>
      <c r="AL29" s="14">
        <v>15</v>
      </c>
      <c r="AM29" s="49" t="s">
        <v>0</v>
      </c>
      <c r="AN29" s="14">
        <v>21</v>
      </c>
      <c r="AO29" s="49" t="s">
        <v>0</v>
      </c>
      <c r="AP29" s="14">
        <v>27</v>
      </c>
      <c r="AQ29" s="49" t="s">
        <v>0</v>
      </c>
      <c r="AR29" s="14">
        <v>35</v>
      </c>
      <c r="AS29" s="49" t="s">
        <v>0</v>
      </c>
      <c r="AT29" s="14">
        <v>43</v>
      </c>
      <c r="AU29" s="49" t="s">
        <v>0</v>
      </c>
      <c r="AV29" s="14">
        <v>52</v>
      </c>
      <c r="AW29" s="49" t="s">
        <v>0</v>
      </c>
      <c r="AX29" s="14">
        <v>62</v>
      </c>
      <c r="AY29" s="49" t="s">
        <v>0</v>
      </c>
      <c r="AZ29" s="14">
        <v>67</v>
      </c>
      <c r="BA29" s="49" t="s">
        <v>0</v>
      </c>
      <c r="BB29" s="14">
        <v>73</v>
      </c>
      <c r="BC29" s="49" t="s">
        <v>0</v>
      </c>
      <c r="BD29" s="14">
        <v>84</v>
      </c>
      <c r="BE29" s="49" t="s">
        <v>0</v>
      </c>
      <c r="BF29" s="14">
        <v>97</v>
      </c>
      <c r="BG29" s="49" t="s">
        <v>0</v>
      </c>
    </row>
    <row r="30" spans="1:59" x14ac:dyDescent="0.2">
      <c r="A30" s="23" t="s">
        <v>46</v>
      </c>
      <c r="C30" s="31"/>
      <c r="K30" s="22"/>
      <c r="M30" s="22"/>
      <c r="O30" s="22"/>
      <c r="Q30" s="22"/>
      <c r="S30" s="22"/>
      <c r="U30" s="22"/>
      <c r="W30" s="22"/>
      <c r="AA30" s="22"/>
      <c r="AC30" s="22"/>
      <c r="AE30" s="22"/>
      <c r="AF30" s="4"/>
      <c r="AI30" s="12"/>
      <c r="AJ30" s="13">
        <v>25</v>
      </c>
      <c r="AK30" s="49" t="s">
        <v>0</v>
      </c>
      <c r="AL30" s="14">
        <v>16</v>
      </c>
      <c r="AM30" s="49" t="s">
        <v>0</v>
      </c>
      <c r="AN30" s="14">
        <v>22.5</v>
      </c>
      <c r="AO30" s="49" t="s">
        <v>0</v>
      </c>
      <c r="AP30" s="14">
        <v>29</v>
      </c>
      <c r="AQ30" s="49" t="s">
        <v>0</v>
      </c>
      <c r="AR30" s="14">
        <v>37</v>
      </c>
      <c r="AS30" s="49" t="s">
        <v>0</v>
      </c>
      <c r="AT30" s="14">
        <v>45.5</v>
      </c>
      <c r="AU30" s="49" t="s">
        <v>0</v>
      </c>
      <c r="AV30" s="14">
        <v>55</v>
      </c>
      <c r="AW30" s="49" t="s">
        <v>0</v>
      </c>
      <c r="AX30" s="14">
        <v>65.5</v>
      </c>
      <c r="AY30" s="49" t="s">
        <v>0</v>
      </c>
      <c r="AZ30" s="14">
        <v>71</v>
      </c>
      <c r="BA30" s="49" t="s">
        <v>0</v>
      </c>
      <c r="BB30" s="14">
        <v>77</v>
      </c>
      <c r="BC30" s="49" t="s">
        <v>0</v>
      </c>
      <c r="BD30" s="14">
        <v>89</v>
      </c>
      <c r="BE30" s="49" t="s">
        <v>0</v>
      </c>
      <c r="BF30" s="14">
        <v>102</v>
      </c>
      <c r="BG30" s="49" t="s">
        <v>0</v>
      </c>
    </row>
    <row r="31" spans="1:59" x14ac:dyDescent="0.2">
      <c r="C31" s="32"/>
      <c r="K31" s="22"/>
      <c r="M31" s="22"/>
      <c r="O31" s="22"/>
      <c r="Q31" s="22"/>
      <c r="S31" s="22"/>
      <c r="U31" s="22"/>
      <c r="W31" s="22"/>
      <c r="AA31" s="22"/>
      <c r="AC31" s="22"/>
      <c r="AE31" s="22"/>
      <c r="AF31" s="4"/>
      <c r="AI31" s="12"/>
      <c r="AJ31" s="13">
        <f>AJ29+2</f>
        <v>26</v>
      </c>
      <c r="AK31" s="49" t="s">
        <v>0</v>
      </c>
      <c r="AL31" s="14">
        <v>17</v>
      </c>
      <c r="AM31" s="49" t="s">
        <v>0</v>
      </c>
      <c r="AN31" s="14">
        <v>24</v>
      </c>
      <c r="AO31" s="49" t="s">
        <v>0</v>
      </c>
      <c r="AP31" s="14">
        <v>31</v>
      </c>
      <c r="AQ31" s="49" t="s">
        <v>0</v>
      </c>
      <c r="AR31" s="14">
        <v>39</v>
      </c>
      <c r="AS31" s="49" t="s">
        <v>0</v>
      </c>
      <c r="AT31" s="14">
        <v>48</v>
      </c>
      <c r="AU31" s="49" t="s">
        <v>0</v>
      </c>
      <c r="AV31" s="14">
        <v>58</v>
      </c>
      <c r="AW31" s="49" t="s">
        <v>0</v>
      </c>
      <c r="AX31" s="14">
        <v>69</v>
      </c>
      <c r="AY31" s="49" t="s">
        <v>0</v>
      </c>
      <c r="AZ31" s="14">
        <v>75</v>
      </c>
      <c r="BA31" s="49" t="s">
        <v>0</v>
      </c>
      <c r="BB31" s="14">
        <v>81</v>
      </c>
      <c r="BC31" s="49" t="s">
        <v>0</v>
      </c>
      <c r="BD31" s="14">
        <v>94</v>
      </c>
      <c r="BE31" s="49" t="s">
        <v>0</v>
      </c>
      <c r="BF31" s="14">
        <v>108</v>
      </c>
      <c r="BG31" s="49" t="s">
        <v>0</v>
      </c>
    </row>
    <row r="32" spans="1:59" x14ac:dyDescent="0.2">
      <c r="A32" s="23"/>
      <c r="C32" s="31"/>
      <c r="K32" s="22"/>
      <c r="M32" s="22"/>
      <c r="O32" s="22"/>
      <c r="Q32" s="22"/>
      <c r="S32" s="22"/>
      <c r="U32" s="22"/>
      <c r="W32" s="22"/>
      <c r="AA32" s="22"/>
      <c r="AC32" s="22"/>
      <c r="AE32" s="22"/>
      <c r="AF32" s="4"/>
      <c r="AI32" s="12"/>
      <c r="AJ32" s="13">
        <v>27</v>
      </c>
      <c r="AK32" s="49" t="s">
        <v>0</v>
      </c>
      <c r="AL32" s="14">
        <v>18</v>
      </c>
      <c r="AM32" s="49" t="s">
        <v>0</v>
      </c>
      <c r="AN32" s="14">
        <v>25</v>
      </c>
      <c r="AO32" s="49" t="s">
        <v>0</v>
      </c>
      <c r="AP32" s="14">
        <v>32.5</v>
      </c>
      <c r="AQ32" s="49" t="s">
        <v>0</v>
      </c>
      <c r="AR32" s="14">
        <v>41</v>
      </c>
      <c r="AS32" s="49" t="s">
        <v>0</v>
      </c>
      <c r="AT32" s="14">
        <v>51</v>
      </c>
      <c r="AU32" s="49" t="s">
        <v>0</v>
      </c>
      <c r="AV32" s="14">
        <v>61.5</v>
      </c>
      <c r="AW32" s="49" t="s">
        <v>0</v>
      </c>
      <c r="AX32" s="14">
        <v>73</v>
      </c>
      <c r="AY32" s="49" t="s">
        <v>0</v>
      </c>
      <c r="AZ32" s="14">
        <v>79.5</v>
      </c>
      <c r="BA32" s="49" t="s">
        <v>0</v>
      </c>
      <c r="BB32" s="14">
        <v>85.5</v>
      </c>
      <c r="BC32" s="49" t="s">
        <v>0</v>
      </c>
      <c r="BD32" s="14">
        <v>99.5</v>
      </c>
      <c r="BE32" s="49" t="s">
        <v>0</v>
      </c>
      <c r="BF32" s="14">
        <v>114</v>
      </c>
      <c r="BG32" s="49" t="s">
        <v>0</v>
      </c>
    </row>
    <row r="33" spans="1:59" x14ac:dyDescent="0.2">
      <c r="A33" s="23"/>
      <c r="C33" s="31"/>
      <c r="K33" s="22"/>
      <c r="M33" s="22"/>
      <c r="O33" s="22"/>
      <c r="Q33" s="22"/>
      <c r="S33" s="22"/>
      <c r="U33" s="22"/>
      <c r="W33" s="22"/>
      <c r="AA33" s="22"/>
      <c r="AC33" s="22"/>
      <c r="AE33" s="22"/>
      <c r="AF33" s="4"/>
      <c r="AI33" s="12"/>
      <c r="AJ33" s="13">
        <f>AJ31+2</f>
        <v>28</v>
      </c>
      <c r="AK33" s="49" t="s">
        <v>0</v>
      </c>
      <c r="AL33" s="14">
        <v>19</v>
      </c>
      <c r="AM33" s="49" t="s">
        <v>0</v>
      </c>
      <c r="AN33" s="14">
        <v>26</v>
      </c>
      <c r="AO33" s="49" t="s">
        <v>0</v>
      </c>
      <c r="AP33" s="14">
        <v>34</v>
      </c>
      <c r="AQ33" s="49" t="s">
        <v>0</v>
      </c>
      <c r="AR33" s="14">
        <v>43</v>
      </c>
      <c r="AS33" s="49" t="s">
        <v>0</v>
      </c>
      <c r="AT33" s="14">
        <v>54</v>
      </c>
      <c r="AU33" s="49" t="s">
        <v>0</v>
      </c>
      <c r="AV33" s="14">
        <v>65</v>
      </c>
      <c r="AW33" s="49" t="s">
        <v>0</v>
      </c>
      <c r="AX33" s="14">
        <v>77</v>
      </c>
      <c r="AY33" s="49" t="s">
        <v>0</v>
      </c>
      <c r="AZ33" s="14">
        <v>84</v>
      </c>
      <c r="BA33" s="49" t="s">
        <v>0</v>
      </c>
      <c r="BB33" s="14">
        <v>90</v>
      </c>
      <c r="BC33" s="49" t="s">
        <v>0</v>
      </c>
      <c r="BD33" s="14">
        <v>105</v>
      </c>
      <c r="BE33" s="49" t="s">
        <v>0</v>
      </c>
      <c r="BF33" s="14">
        <v>120</v>
      </c>
      <c r="BG33" s="49" t="s">
        <v>0</v>
      </c>
    </row>
    <row r="34" spans="1:59" ht="35.4" x14ac:dyDescent="0.55000000000000004">
      <c r="A34" s="78" t="s">
        <v>17</v>
      </c>
      <c r="B34" s="79"/>
      <c r="C34" s="80"/>
      <c r="D34" s="79"/>
      <c r="E34" s="79"/>
      <c r="F34" s="79"/>
      <c r="G34" s="79"/>
      <c r="H34" s="79"/>
      <c r="I34" s="81"/>
      <c r="J34" s="58" t="s">
        <v>52</v>
      </c>
      <c r="K34" s="59"/>
      <c r="L34" s="60"/>
      <c r="M34" s="59"/>
      <c r="N34" s="60"/>
      <c r="O34" s="59"/>
      <c r="P34" s="60"/>
      <c r="Q34" s="59"/>
      <c r="R34" s="60"/>
      <c r="S34" s="22"/>
      <c r="U34" s="22"/>
      <c r="W34" s="22"/>
      <c r="AA34" s="22"/>
      <c r="AC34" s="22"/>
      <c r="AE34" s="22"/>
      <c r="AF34" s="4"/>
      <c r="AI34" s="12"/>
      <c r="AJ34" s="13">
        <v>29</v>
      </c>
      <c r="AK34" s="49" t="s">
        <v>0</v>
      </c>
      <c r="AL34" s="14">
        <f>(AL33+AL35)/2</f>
        <v>20</v>
      </c>
      <c r="AM34" s="49" t="s">
        <v>0</v>
      </c>
      <c r="AN34" s="14">
        <f>(AN33+AN35)/2</f>
        <v>27.5</v>
      </c>
      <c r="AO34" s="49" t="s">
        <v>0</v>
      </c>
      <c r="AP34" s="14">
        <f>(AP33+AP35)/2</f>
        <v>36</v>
      </c>
      <c r="AQ34" s="49" t="s">
        <v>0</v>
      </c>
      <c r="AR34" s="14">
        <f>(AR33+AR35)/2</f>
        <v>45.5</v>
      </c>
      <c r="AS34" s="49" t="s">
        <v>0</v>
      </c>
      <c r="AT34" s="14">
        <f>(AT33+AT35)/2</f>
        <v>56.5</v>
      </c>
      <c r="AU34" s="49" t="s">
        <v>0</v>
      </c>
      <c r="AV34" s="14">
        <f>(AV33+AV35)/2</f>
        <v>68</v>
      </c>
      <c r="AW34" s="49" t="s">
        <v>0</v>
      </c>
      <c r="AX34" s="14">
        <f>(AX33+AX35)/2</f>
        <v>81</v>
      </c>
      <c r="AY34" s="49" t="s">
        <v>0</v>
      </c>
      <c r="AZ34" s="14">
        <f>(AZ33+AZ35)/2</f>
        <v>88</v>
      </c>
      <c r="BA34" s="49" t="s">
        <v>0</v>
      </c>
      <c r="BB34" s="14">
        <f>(BB33+BB35)/2</f>
        <v>95</v>
      </c>
      <c r="BC34" s="49" t="s">
        <v>0</v>
      </c>
      <c r="BD34" s="14">
        <f>(BD33+BD35)/2</f>
        <v>110.5</v>
      </c>
      <c r="BE34" s="49" t="s">
        <v>0</v>
      </c>
      <c r="BF34" s="14">
        <f>(BF33+BF35)/2</f>
        <v>126.5</v>
      </c>
      <c r="BG34" s="49" t="s">
        <v>0</v>
      </c>
    </row>
    <row r="35" spans="1:59" ht="15.6" x14ac:dyDescent="0.3">
      <c r="A35" s="82" t="s">
        <v>61</v>
      </c>
      <c r="B35" s="83"/>
      <c r="C35" s="77"/>
      <c r="D35" s="83"/>
      <c r="E35" s="83"/>
      <c r="F35" s="83"/>
      <c r="G35" s="83"/>
      <c r="H35" s="83"/>
      <c r="I35" s="84"/>
      <c r="J35" s="61" t="s">
        <v>30</v>
      </c>
      <c r="K35" s="59"/>
      <c r="L35" s="60"/>
      <c r="M35" s="59"/>
      <c r="N35" s="60"/>
      <c r="O35" s="59"/>
      <c r="P35" s="60"/>
      <c r="Q35" s="59"/>
      <c r="R35" s="60"/>
      <c r="S35" s="22"/>
      <c r="U35" s="22"/>
      <c r="W35" s="22"/>
      <c r="AA35" s="22"/>
      <c r="AC35" s="22"/>
      <c r="AE35" s="22"/>
      <c r="AF35" s="4"/>
      <c r="AI35" s="12"/>
      <c r="AJ35" s="13">
        <f>AJ33+2</f>
        <v>30</v>
      </c>
      <c r="AK35" s="49" t="s">
        <v>0</v>
      </c>
      <c r="AL35" s="14">
        <v>21</v>
      </c>
      <c r="AM35" s="49" t="s">
        <v>0</v>
      </c>
      <c r="AN35" s="14">
        <v>29</v>
      </c>
      <c r="AO35" s="49" t="s">
        <v>0</v>
      </c>
      <c r="AP35" s="14">
        <v>38</v>
      </c>
      <c r="AQ35" s="49" t="s">
        <v>0</v>
      </c>
      <c r="AR35" s="14">
        <v>48</v>
      </c>
      <c r="AS35" s="49" t="s">
        <v>0</v>
      </c>
      <c r="AT35" s="14">
        <v>59</v>
      </c>
      <c r="AU35" s="49" t="s">
        <v>0</v>
      </c>
      <c r="AV35" s="14">
        <v>71</v>
      </c>
      <c r="AW35" s="49" t="s">
        <v>0</v>
      </c>
      <c r="AX35" s="14">
        <v>85</v>
      </c>
      <c r="AY35" s="49" t="s">
        <v>0</v>
      </c>
      <c r="AZ35" s="14">
        <v>92</v>
      </c>
      <c r="BA35" s="49" t="s">
        <v>0</v>
      </c>
      <c r="BB35" s="14">
        <v>100</v>
      </c>
      <c r="BC35" s="49" t="s">
        <v>0</v>
      </c>
      <c r="BD35" s="14">
        <v>116</v>
      </c>
      <c r="BE35" s="49" t="s">
        <v>0</v>
      </c>
      <c r="BF35" s="14">
        <v>133</v>
      </c>
      <c r="BG35" s="49" t="s">
        <v>0</v>
      </c>
    </row>
    <row r="36" spans="1:59" ht="15.6" x14ac:dyDescent="0.3">
      <c r="A36" s="83" t="s">
        <v>71</v>
      </c>
      <c r="B36" s="83"/>
      <c r="C36" s="85"/>
      <c r="D36" s="83"/>
      <c r="E36" s="83"/>
      <c r="F36" s="83"/>
      <c r="G36" s="83"/>
      <c r="H36" s="83"/>
      <c r="I36" s="84"/>
      <c r="J36" s="61" t="s">
        <v>31</v>
      </c>
      <c r="K36" s="59"/>
      <c r="L36" s="60"/>
      <c r="M36" s="59"/>
      <c r="N36" s="60"/>
      <c r="O36" s="59"/>
      <c r="P36" s="60"/>
      <c r="Q36" s="59"/>
      <c r="R36" s="60"/>
      <c r="S36" s="22"/>
      <c r="U36" s="22"/>
      <c r="W36" s="22"/>
      <c r="AA36" s="22"/>
      <c r="AC36" s="22"/>
      <c r="AE36" s="22"/>
      <c r="AF36" s="4"/>
      <c r="AI36" s="12"/>
      <c r="AJ36" s="13">
        <f>(AJ35+AJ37)/2</f>
        <v>31</v>
      </c>
      <c r="AK36" s="49" t="s">
        <v>0</v>
      </c>
      <c r="AL36" s="14">
        <f>(AL35+AL37)/2</f>
        <v>22</v>
      </c>
      <c r="AM36" s="49" t="s">
        <v>0</v>
      </c>
      <c r="AN36" s="14">
        <f>(AN35+AN37)/2</f>
        <v>30.5</v>
      </c>
      <c r="AO36" s="49" t="s">
        <v>0</v>
      </c>
      <c r="AP36" s="14">
        <f>(AP35+AP37)/2</f>
        <v>39.5</v>
      </c>
      <c r="AQ36" s="49" t="s">
        <v>0</v>
      </c>
      <c r="AR36" s="14">
        <f>(AR35+AR37)/2</f>
        <v>50</v>
      </c>
      <c r="AS36" s="49" t="s">
        <v>0</v>
      </c>
      <c r="AT36" s="14">
        <f>(AT35+AT37)/2</f>
        <v>62</v>
      </c>
      <c r="AU36" s="49" t="s">
        <v>0</v>
      </c>
      <c r="AV36" s="14">
        <f>(AV35+AV37)/2</f>
        <v>74.5</v>
      </c>
      <c r="AW36" s="49" t="s">
        <v>0</v>
      </c>
      <c r="AX36" s="14">
        <f>(AX35+AX37)/2</f>
        <v>89</v>
      </c>
      <c r="AY36" s="49" t="s">
        <v>0</v>
      </c>
      <c r="AZ36" s="14">
        <f>(AZ35+AZ37)/2</f>
        <v>96.5</v>
      </c>
      <c r="BA36" s="49" t="s">
        <v>0</v>
      </c>
      <c r="BB36" s="14">
        <f>(BB35+BB37)/2</f>
        <v>104.5</v>
      </c>
      <c r="BC36" s="49" t="s">
        <v>0</v>
      </c>
      <c r="BD36" s="14">
        <f>(BD35+BD37)/2</f>
        <v>121.5</v>
      </c>
      <c r="BE36" s="49" t="s">
        <v>0</v>
      </c>
      <c r="BF36" s="14">
        <f>(BF35+BF37)/2</f>
        <v>139.5</v>
      </c>
      <c r="BG36" s="49" t="s">
        <v>0</v>
      </c>
    </row>
    <row r="37" spans="1:59" ht="15.6" x14ac:dyDescent="0.3">
      <c r="A37" s="82" t="s">
        <v>18</v>
      </c>
      <c r="B37" s="83"/>
      <c r="C37" s="77"/>
      <c r="D37" s="83"/>
      <c r="E37" s="83"/>
      <c r="F37" s="83"/>
      <c r="G37" s="83"/>
      <c r="H37" s="83"/>
      <c r="I37" s="84"/>
      <c r="J37" s="61" t="s">
        <v>32</v>
      </c>
      <c r="K37" s="59"/>
      <c r="L37" s="60"/>
      <c r="M37" s="59"/>
      <c r="N37" s="60"/>
      <c r="O37" s="59"/>
      <c r="P37" s="60"/>
      <c r="Q37" s="59"/>
      <c r="R37" s="60"/>
      <c r="S37" s="22"/>
      <c r="U37" s="22"/>
      <c r="W37" s="22"/>
      <c r="AA37" s="22"/>
      <c r="AC37" s="22"/>
      <c r="AE37" s="22"/>
      <c r="AF37" s="4"/>
      <c r="AI37" s="12"/>
      <c r="AJ37" s="13">
        <f>AJ35+2</f>
        <v>32</v>
      </c>
      <c r="AK37" s="49" t="s">
        <v>0</v>
      </c>
      <c r="AL37" s="14">
        <v>23</v>
      </c>
      <c r="AM37" s="49" t="s">
        <v>0</v>
      </c>
      <c r="AN37" s="14">
        <v>32</v>
      </c>
      <c r="AO37" s="49" t="s">
        <v>0</v>
      </c>
      <c r="AP37" s="14">
        <v>41</v>
      </c>
      <c r="AQ37" s="49" t="s">
        <v>0</v>
      </c>
      <c r="AR37" s="14">
        <v>52</v>
      </c>
      <c r="AS37" s="49" t="s">
        <v>0</v>
      </c>
      <c r="AT37" s="14">
        <v>65</v>
      </c>
      <c r="AU37" s="49" t="s">
        <v>0</v>
      </c>
      <c r="AV37" s="14">
        <v>78</v>
      </c>
      <c r="AW37" s="49" t="s">
        <v>0</v>
      </c>
      <c r="AX37" s="14">
        <v>93</v>
      </c>
      <c r="AY37" s="49" t="s">
        <v>0</v>
      </c>
      <c r="AZ37" s="14">
        <v>101</v>
      </c>
      <c r="BA37" s="49" t="s">
        <v>0</v>
      </c>
      <c r="BB37" s="14">
        <v>109</v>
      </c>
      <c r="BC37" s="49" t="s">
        <v>0</v>
      </c>
      <c r="BD37" s="14">
        <v>127</v>
      </c>
      <c r="BE37" s="49" t="s">
        <v>0</v>
      </c>
      <c r="BF37" s="14">
        <v>146</v>
      </c>
      <c r="BG37" s="49" t="s">
        <v>0</v>
      </c>
    </row>
    <row r="38" spans="1:59" ht="15.6" x14ac:dyDescent="0.3">
      <c r="A38" s="86" t="s">
        <v>42</v>
      </c>
      <c r="B38" s="83"/>
      <c r="C38" s="77"/>
      <c r="D38" s="83"/>
      <c r="E38" s="83"/>
      <c r="F38" s="83"/>
      <c r="G38" s="83"/>
      <c r="H38" s="83"/>
      <c r="I38" s="84"/>
      <c r="J38" s="61" t="s">
        <v>47</v>
      </c>
      <c r="K38" s="59"/>
      <c r="L38" s="60"/>
      <c r="M38" s="59"/>
      <c r="N38" s="60"/>
      <c r="O38" s="59"/>
      <c r="P38" s="60"/>
      <c r="Q38" s="59"/>
      <c r="R38" s="60"/>
      <c r="S38" s="22"/>
      <c r="U38" s="22"/>
      <c r="W38" s="22"/>
      <c r="AA38" s="22"/>
      <c r="AC38" s="22"/>
      <c r="AE38" s="22"/>
      <c r="AF38" s="4"/>
      <c r="AI38" s="12"/>
      <c r="AJ38" s="13">
        <f>(AJ37+AJ39)/2</f>
        <v>33</v>
      </c>
      <c r="AK38" s="49" t="s">
        <v>0</v>
      </c>
      <c r="AL38" s="14">
        <f>(AL37+AL39)/2</f>
        <v>24</v>
      </c>
      <c r="AM38" s="49" t="s">
        <v>0</v>
      </c>
      <c r="AN38" s="14">
        <f>(AN37+AN39)/2</f>
        <v>33.5</v>
      </c>
      <c r="AO38" s="49" t="s">
        <v>0</v>
      </c>
      <c r="AP38" s="14">
        <f>(AP37+AP39)/2</f>
        <v>43</v>
      </c>
      <c r="AQ38" s="49" t="s">
        <v>0</v>
      </c>
      <c r="AR38" s="14">
        <f>(AR37+AR39)/2</f>
        <v>54.5</v>
      </c>
      <c r="AS38" s="49" t="s">
        <v>0</v>
      </c>
      <c r="AT38" s="14">
        <f>(AT37+AT39)/2</f>
        <v>68</v>
      </c>
      <c r="AU38" s="49" t="s">
        <v>0</v>
      </c>
      <c r="AV38" s="14">
        <f>(AV37+AV39)/2</f>
        <v>81.5</v>
      </c>
      <c r="AW38" s="49" t="s">
        <v>0</v>
      </c>
      <c r="AX38" s="14">
        <f>(AX37+AX39)/2</f>
        <v>97.5</v>
      </c>
      <c r="AY38" s="49" t="s">
        <v>0</v>
      </c>
      <c r="AZ38" s="14">
        <f>(AZ37+AZ39)/2</f>
        <v>105.5</v>
      </c>
      <c r="BA38" s="49" t="s">
        <v>0</v>
      </c>
      <c r="BB38" s="14">
        <f>(BB37+BB39)/2</f>
        <v>114</v>
      </c>
      <c r="BC38" s="49" t="s">
        <v>0</v>
      </c>
      <c r="BD38" s="14">
        <f>(BD37+BD39)/2</f>
        <v>132.5</v>
      </c>
      <c r="BE38" s="49" t="s">
        <v>0</v>
      </c>
      <c r="BF38" s="14">
        <f>(BF37+BF39)/2</f>
        <v>152.5</v>
      </c>
      <c r="BG38" s="49" t="s">
        <v>0</v>
      </c>
    </row>
    <row r="39" spans="1:59" ht="15.6" x14ac:dyDescent="0.3">
      <c r="A39" s="82" t="s">
        <v>19</v>
      </c>
      <c r="B39" s="83"/>
      <c r="C39" s="85"/>
      <c r="D39" s="83"/>
      <c r="E39" s="83"/>
      <c r="F39" s="83"/>
      <c r="G39" s="83"/>
      <c r="H39" s="83"/>
      <c r="I39" s="84"/>
      <c r="J39" s="61" t="s">
        <v>48</v>
      </c>
      <c r="K39" s="59"/>
      <c r="L39" s="60"/>
      <c r="M39" s="59"/>
      <c r="N39" s="60"/>
      <c r="O39" s="59"/>
      <c r="P39" s="60"/>
      <c r="Q39" s="59"/>
      <c r="R39" s="60"/>
      <c r="S39" s="22"/>
      <c r="U39" s="22"/>
      <c r="W39" s="22"/>
      <c r="AA39" s="22"/>
      <c r="AC39" s="22"/>
      <c r="AE39" s="22"/>
      <c r="AF39" s="4"/>
      <c r="AI39" s="12"/>
      <c r="AJ39" s="13">
        <f>AJ37+2</f>
        <v>34</v>
      </c>
      <c r="AK39" s="49" t="s">
        <v>0</v>
      </c>
      <c r="AL39" s="14">
        <v>25</v>
      </c>
      <c r="AM39" s="49" t="s">
        <v>0</v>
      </c>
      <c r="AN39" s="14">
        <v>35</v>
      </c>
      <c r="AO39" s="49" t="s">
        <v>0</v>
      </c>
      <c r="AP39" s="14">
        <v>45</v>
      </c>
      <c r="AQ39" s="49" t="s">
        <v>0</v>
      </c>
      <c r="AR39" s="14">
        <v>57</v>
      </c>
      <c r="AS39" s="49" t="s">
        <v>0</v>
      </c>
      <c r="AT39" s="14">
        <v>71</v>
      </c>
      <c r="AU39" s="49" t="s">
        <v>0</v>
      </c>
      <c r="AV39" s="14">
        <v>85</v>
      </c>
      <c r="AW39" s="49" t="s">
        <v>0</v>
      </c>
      <c r="AX39" s="14">
        <v>102</v>
      </c>
      <c r="AY39" s="49" t="s">
        <v>0</v>
      </c>
      <c r="AZ39" s="14">
        <v>110</v>
      </c>
      <c r="BA39" s="49" t="s">
        <v>0</v>
      </c>
      <c r="BB39" s="14">
        <v>119</v>
      </c>
      <c r="BC39" s="49" t="s">
        <v>0</v>
      </c>
      <c r="BD39" s="14">
        <v>138</v>
      </c>
      <c r="BE39" s="49" t="s">
        <v>0</v>
      </c>
      <c r="BF39" s="14">
        <v>159</v>
      </c>
      <c r="BG39" s="49" t="s">
        <v>0</v>
      </c>
    </row>
    <row r="40" spans="1:59" ht="15.6" x14ac:dyDescent="0.3">
      <c r="A40" s="87" t="s">
        <v>20</v>
      </c>
      <c r="B40" s="83"/>
      <c r="C40" s="77"/>
      <c r="D40" s="83"/>
      <c r="E40" s="83"/>
      <c r="F40" s="83"/>
      <c r="G40" s="83"/>
      <c r="H40" s="83"/>
      <c r="I40" s="84"/>
      <c r="J40" s="61" t="s">
        <v>49</v>
      </c>
      <c r="K40" s="59"/>
      <c r="L40" s="60"/>
      <c r="M40" s="59"/>
      <c r="N40" s="60"/>
      <c r="O40" s="59"/>
      <c r="P40" s="60"/>
      <c r="Q40" s="59"/>
      <c r="R40" s="60"/>
      <c r="S40" s="22"/>
      <c r="U40" s="22"/>
      <c r="W40" s="22"/>
      <c r="AA40" s="22"/>
      <c r="AC40" s="22"/>
      <c r="AE40" s="22"/>
      <c r="AF40" s="4"/>
      <c r="AI40" s="12"/>
      <c r="AJ40" s="13">
        <f>(AJ39+AJ41)/2</f>
        <v>35</v>
      </c>
      <c r="AK40" s="49" t="s">
        <v>0</v>
      </c>
      <c r="AL40" s="14">
        <f>(AL39+AL41)/2</f>
        <v>26.5</v>
      </c>
      <c r="AM40" s="49" t="s">
        <v>0</v>
      </c>
      <c r="AN40" s="14">
        <f>(AN39+AN41)/2</f>
        <v>36.5</v>
      </c>
      <c r="AO40" s="49" t="s">
        <v>0</v>
      </c>
      <c r="AP40" s="14">
        <f>(AP39+AP41)/2</f>
        <v>47</v>
      </c>
      <c r="AQ40" s="49" t="s">
        <v>0</v>
      </c>
      <c r="AR40" s="14">
        <f>(AR39+AR41)/2</f>
        <v>59.5</v>
      </c>
      <c r="AS40" s="49" t="s">
        <v>0</v>
      </c>
      <c r="AT40" s="14">
        <f>(AT39+AT41)/2</f>
        <v>74</v>
      </c>
      <c r="AU40" s="49" t="s">
        <v>0</v>
      </c>
      <c r="AV40" s="14">
        <f>(AV39+AV41)/2</f>
        <v>89</v>
      </c>
      <c r="AW40" s="49" t="s">
        <v>0</v>
      </c>
      <c r="AX40" s="14">
        <f>(AX39+AX41)/2</f>
        <v>106</v>
      </c>
      <c r="AY40" s="49" t="s">
        <v>0</v>
      </c>
      <c r="AZ40" s="14">
        <f>(AZ39+AZ41)/2</f>
        <v>115</v>
      </c>
      <c r="BA40" s="49" t="s">
        <v>0</v>
      </c>
      <c r="BB40" s="14">
        <f>(BB39+BB41)/2</f>
        <v>124.5</v>
      </c>
      <c r="BC40" s="49" t="s">
        <v>0</v>
      </c>
      <c r="BD40" s="14">
        <f>(BD39+BD41)/2</f>
        <v>144</v>
      </c>
      <c r="BE40" s="49" t="s">
        <v>0</v>
      </c>
      <c r="BF40" s="14">
        <f>(BF39+BF41)/2</f>
        <v>165.5</v>
      </c>
      <c r="BG40" s="49" t="s">
        <v>0</v>
      </c>
    </row>
    <row r="41" spans="1:59" ht="15.6" x14ac:dyDescent="0.3">
      <c r="A41" s="82" t="s">
        <v>21</v>
      </c>
      <c r="B41" s="83"/>
      <c r="C41" s="85"/>
      <c r="D41" s="83"/>
      <c r="E41" s="83"/>
      <c r="F41" s="83"/>
      <c r="G41" s="83"/>
      <c r="H41" s="83"/>
      <c r="I41" s="84"/>
      <c r="J41" s="61" t="s">
        <v>50</v>
      </c>
      <c r="K41" s="59"/>
      <c r="L41" s="60"/>
      <c r="M41" s="59"/>
      <c r="N41" s="60"/>
      <c r="O41" s="59"/>
      <c r="P41" s="60"/>
      <c r="Q41" s="59"/>
      <c r="R41" s="60"/>
      <c r="S41" s="22"/>
      <c r="U41" s="22"/>
      <c r="W41" s="22"/>
      <c r="AA41" s="22"/>
      <c r="AC41" s="22"/>
      <c r="AE41" s="22"/>
      <c r="AF41" s="4"/>
      <c r="AI41" s="12"/>
      <c r="AJ41" s="13">
        <f>AJ39+2</f>
        <v>36</v>
      </c>
      <c r="AK41" s="49" t="s">
        <v>0</v>
      </c>
      <c r="AL41" s="14">
        <v>28</v>
      </c>
      <c r="AM41" s="49" t="s">
        <v>0</v>
      </c>
      <c r="AN41" s="14">
        <v>38</v>
      </c>
      <c r="AO41" s="49" t="s">
        <v>0</v>
      </c>
      <c r="AP41" s="14">
        <v>49</v>
      </c>
      <c r="AQ41" s="49" t="s">
        <v>0</v>
      </c>
      <c r="AR41" s="14">
        <v>62</v>
      </c>
      <c r="AS41" s="49" t="s">
        <v>0</v>
      </c>
      <c r="AT41" s="14">
        <v>77</v>
      </c>
      <c r="AU41" s="49" t="s">
        <v>0</v>
      </c>
      <c r="AV41" s="14">
        <v>93</v>
      </c>
      <c r="AW41" s="49" t="s">
        <v>0</v>
      </c>
      <c r="AX41" s="14">
        <v>110</v>
      </c>
      <c r="AY41" s="49" t="s">
        <v>0</v>
      </c>
      <c r="AZ41" s="14">
        <v>120</v>
      </c>
      <c r="BA41" s="49" t="s">
        <v>0</v>
      </c>
      <c r="BB41" s="14">
        <v>130</v>
      </c>
      <c r="BC41" s="49" t="s">
        <v>0</v>
      </c>
      <c r="BD41" s="14">
        <v>150</v>
      </c>
      <c r="BE41" s="49" t="s">
        <v>0</v>
      </c>
      <c r="BF41" s="14">
        <v>172</v>
      </c>
      <c r="BG41" s="49" t="s">
        <v>0</v>
      </c>
    </row>
    <row r="42" spans="1:59" ht="15.6" x14ac:dyDescent="0.3">
      <c r="A42" s="87" t="s">
        <v>34</v>
      </c>
      <c r="B42" s="83"/>
      <c r="C42" s="77"/>
      <c r="D42" s="83"/>
      <c r="E42" s="83"/>
      <c r="F42" s="83"/>
      <c r="G42" s="83"/>
      <c r="H42" s="83"/>
      <c r="I42" s="84"/>
      <c r="J42" s="61" t="s">
        <v>51</v>
      </c>
      <c r="K42" s="59"/>
      <c r="L42" s="60"/>
      <c r="M42" s="59"/>
      <c r="N42" s="60"/>
      <c r="O42" s="59"/>
      <c r="P42" s="60"/>
      <c r="Q42" s="59"/>
      <c r="R42" s="60"/>
      <c r="S42" s="22"/>
      <c r="U42" s="22"/>
      <c r="W42" s="22"/>
      <c r="AA42" s="22"/>
      <c r="AC42" s="22"/>
      <c r="AE42" s="22"/>
      <c r="AF42" s="4"/>
      <c r="AI42" s="12"/>
      <c r="AJ42" s="13">
        <f>(AJ41+AJ43)/2</f>
        <v>37</v>
      </c>
      <c r="AK42" s="49" t="s">
        <v>0</v>
      </c>
      <c r="AL42" s="14">
        <f>(AL41+AL43)/2</f>
        <v>29</v>
      </c>
      <c r="AM42" s="49" t="s">
        <v>0</v>
      </c>
      <c r="AN42" s="14">
        <f>(AN41+AN43)/2</f>
        <v>39.5</v>
      </c>
      <c r="AO42" s="49" t="s">
        <v>0</v>
      </c>
      <c r="AP42" s="14">
        <f>(AP41+AP43)/2</f>
        <v>51</v>
      </c>
      <c r="AQ42" s="49" t="s">
        <v>0</v>
      </c>
      <c r="AR42" s="14">
        <f>(AR41+AR43)/2</f>
        <v>64.5</v>
      </c>
      <c r="AS42" s="49" t="s">
        <v>0</v>
      </c>
      <c r="AT42" s="14">
        <f>(AT41+AT43)/2</f>
        <v>80</v>
      </c>
      <c r="AU42" s="49" t="s">
        <v>0</v>
      </c>
      <c r="AV42" s="14">
        <f>(AV41+AV43)/2</f>
        <v>96.5</v>
      </c>
      <c r="AW42" s="49" t="s">
        <v>0</v>
      </c>
      <c r="AX42" s="14">
        <f>(AX41+AX43)/2</f>
        <v>114.5</v>
      </c>
      <c r="AY42" s="49" t="s">
        <v>0</v>
      </c>
      <c r="AZ42" s="14">
        <f>(AZ41+AZ43)/2</f>
        <v>124.5</v>
      </c>
      <c r="BA42" s="49" t="s">
        <v>0</v>
      </c>
      <c r="BB42" s="14">
        <f>(BB41+BB43)/2</f>
        <v>135</v>
      </c>
      <c r="BC42" s="49" t="s">
        <v>0</v>
      </c>
      <c r="BD42" s="14">
        <f>(BD41+BD43)/2</f>
        <v>156</v>
      </c>
      <c r="BE42" s="49" t="s">
        <v>0</v>
      </c>
      <c r="BF42" s="14">
        <f>(BF41+BF43)/2</f>
        <v>179</v>
      </c>
      <c r="BG42" s="49" t="s">
        <v>0</v>
      </c>
    </row>
    <row r="43" spans="1:59" ht="15" x14ac:dyDescent="0.25">
      <c r="A43" s="88" t="s">
        <v>22</v>
      </c>
      <c r="B43" s="83"/>
      <c r="C43" s="83"/>
      <c r="D43" s="83"/>
      <c r="E43" s="83"/>
      <c r="F43" s="83"/>
      <c r="G43" s="83"/>
      <c r="H43" s="83"/>
      <c r="I43" s="83"/>
      <c r="J43" s="62"/>
      <c r="K43" s="59"/>
      <c r="L43" s="60"/>
      <c r="M43" s="59"/>
      <c r="N43" s="60"/>
      <c r="O43" s="59"/>
      <c r="P43" s="60"/>
      <c r="Q43" s="59"/>
      <c r="R43" s="60"/>
      <c r="S43" s="22"/>
      <c r="U43" s="22"/>
      <c r="W43" s="22"/>
      <c r="AA43" s="22"/>
      <c r="AC43" s="22"/>
      <c r="AE43" s="22"/>
      <c r="AF43" s="4"/>
      <c r="AI43" s="12"/>
      <c r="AJ43" s="13">
        <f>AJ41+2</f>
        <v>38</v>
      </c>
      <c r="AK43" s="49" t="s">
        <v>0</v>
      </c>
      <c r="AL43" s="14">
        <v>30</v>
      </c>
      <c r="AM43" s="49" t="s">
        <v>0</v>
      </c>
      <c r="AN43" s="14">
        <v>41</v>
      </c>
      <c r="AO43" s="49" t="s">
        <v>0</v>
      </c>
      <c r="AP43" s="14">
        <v>53</v>
      </c>
      <c r="AQ43" s="49" t="s">
        <v>0</v>
      </c>
      <c r="AR43" s="14">
        <v>67</v>
      </c>
      <c r="AS43" s="49" t="s">
        <v>0</v>
      </c>
      <c r="AT43" s="14">
        <v>83</v>
      </c>
      <c r="AU43" s="49" t="s">
        <v>0</v>
      </c>
      <c r="AV43" s="14">
        <v>100</v>
      </c>
      <c r="AW43" s="49" t="s">
        <v>0</v>
      </c>
      <c r="AX43" s="14">
        <v>119</v>
      </c>
      <c r="AY43" s="49" t="s">
        <v>0</v>
      </c>
      <c r="AZ43" s="14">
        <v>129</v>
      </c>
      <c r="BA43" s="49" t="s">
        <v>0</v>
      </c>
      <c r="BB43" s="14">
        <v>140</v>
      </c>
      <c r="BC43" s="49" t="s">
        <v>0</v>
      </c>
      <c r="BD43" s="14">
        <v>162</v>
      </c>
      <c r="BE43" s="49" t="s">
        <v>0</v>
      </c>
      <c r="BF43" s="14">
        <v>186</v>
      </c>
      <c r="BG43" s="49" t="s">
        <v>0</v>
      </c>
    </row>
    <row r="44" spans="1:59" x14ac:dyDescent="0.2">
      <c r="A44" s="89"/>
      <c r="B44" s="90"/>
      <c r="C44" s="90"/>
      <c r="D44" s="90"/>
      <c r="E44" s="90"/>
      <c r="F44" s="90"/>
      <c r="G44" s="90"/>
      <c r="H44" s="90"/>
      <c r="I44" s="91"/>
      <c r="K44" s="22"/>
      <c r="M44" s="22"/>
      <c r="O44" s="22"/>
      <c r="Q44" s="22"/>
      <c r="S44" s="22"/>
      <c r="U44" s="22"/>
      <c r="W44" s="22"/>
      <c r="AA44" s="22"/>
      <c r="AC44" s="22"/>
      <c r="AE44" s="22"/>
      <c r="AF44" s="4"/>
      <c r="AI44" s="12"/>
      <c r="AJ44" s="13">
        <f>(AJ43+AJ45)/2</f>
        <v>39</v>
      </c>
      <c r="AK44" s="49" t="s">
        <v>0</v>
      </c>
      <c r="AL44" s="14">
        <f>(AL43+AL45)/2</f>
        <v>30.5</v>
      </c>
      <c r="AM44" s="49" t="s">
        <v>0</v>
      </c>
      <c r="AN44" s="14">
        <f>(AN43+AN45)/2</f>
        <v>42</v>
      </c>
      <c r="AO44" s="49" t="s">
        <v>0</v>
      </c>
      <c r="AP44" s="14">
        <f>(AP43+AP45)/2</f>
        <v>54.5</v>
      </c>
      <c r="AQ44" s="49" t="s">
        <v>0</v>
      </c>
      <c r="AR44" s="14">
        <f>(AR43+AR45)/2</f>
        <v>68</v>
      </c>
      <c r="AS44" s="49" t="s">
        <v>0</v>
      </c>
      <c r="AT44" s="14">
        <f>(AT43+AT45)/2</f>
        <v>86</v>
      </c>
      <c r="AU44" s="49" t="s">
        <v>0</v>
      </c>
      <c r="AV44" s="14">
        <f>(AV43+AV45)/2</f>
        <v>104</v>
      </c>
      <c r="AW44" s="49" t="s">
        <v>0</v>
      </c>
      <c r="AX44" s="14">
        <f>(AX43+AX45)/2</f>
        <v>123.5</v>
      </c>
      <c r="AY44" s="49" t="s">
        <v>0</v>
      </c>
      <c r="AZ44" s="14">
        <f>(AZ43+AZ45)/2</f>
        <v>134</v>
      </c>
      <c r="BA44" s="49" t="s">
        <v>0</v>
      </c>
      <c r="BB44" s="14">
        <f>(BB43+BB45)/2</f>
        <v>145.5</v>
      </c>
      <c r="BC44" s="49" t="s">
        <v>0</v>
      </c>
      <c r="BD44" s="14">
        <f>(BD43+BD45)/2</f>
        <v>168.5</v>
      </c>
      <c r="BE44" s="49" t="s">
        <v>0</v>
      </c>
      <c r="BF44" s="14">
        <f>(BF43+BF45)/2</f>
        <v>193</v>
      </c>
      <c r="BG44" s="49" t="s">
        <v>0</v>
      </c>
    </row>
    <row r="45" spans="1:59" x14ac:dyDescent="0.2">
      <c r="B45" s="4"/>
      <c r="C45" s="4"/>
      <c r="D45" s="4"/>
      <c r="E45" s="4"/>
      <c r="F45" s="4"/>
      <c r="H45" s="4"/>
      <c r="K45" s="22"/>
      <c r="M45" s="22"/>
      <c r="O45" s="22"/>
      <c r="Q45" s="22"/>
      <c r="S45" s="22"/>
      <c r="U45" s="22"/>
      <c r="W45" s="22"/>
      <c r="AA45" s="22"/>
      <c r="AC45" s="22"/>
      <c r="AE45" s="22"/>
      <c r="AF45" s="4"/>
      <c r="AI45" s="12"/>
      <c r="AJ45" s="13">
        <f>AJ43+2</f>
        <v>40</v>
      </c>
      <c r="AK45" s="49" t="s">
        <v>0</v>
      </c>
      <c r="AL45" s="14">
        <v>31</v>
      </c>
      <c r="AM45" s="49" t="s">
        <v>0</v>
      </c>
      <c r="AN45" s="14">
        <v>43</v>
      </c>
      <c r="AO45" s="49" t="s">
        <v>0</v>
      </c>
      <c r="AP45" s="14">
        <v>56</v>
      </c>
      <c r="AQ45" s="49" t="s">
        <v>0</v>
      </c>
      <c r="AR45" s="14">
        <v>69</v>
      </c>
      <c r="AS45" s="49" t="s">
        <v>0</v>
      </c>
      <c r="AT45" s="14">
        <v>89</v>
      </c>
      <c r="AU45" s="49" t="s">
        <v>0</v>
      </c>
      <c r="AV45" s="14">
        <v>108</v>
      </c>
      <c r="AW45" s="49" t="s">
        <v>0</v>
      </c>
      <c r="AX45" s="14">
        <v>128</v>
      </c>
      <c r="AY45" s="49" t="s">
        <v>0</v>
      </c>
      <c r="AZ45" s="14">
        <v>139</v>
      </c>
      <c r="BA45" s="49" t="s">
        <v>0</v>
      </c>
      <c r="BB45" s="14">
        <v>151</v>
      </c>
      <c r="BC45" s="49" t="s">
        <v>0</v>
      </c>
      <c r="BD45" s="14">
        <v>175</v>
      </c>
      <c r="BE45" s="49" t="s">
        <v>0</v>
      </c>
      <c r="BF45" s="14">
        <v>200</v>
      </c>
      <c r="BG45" s="49" t="s">
        <v>0</v>
      </c>
    </row>
    <row r="46" spans="1:59" x14ac:dyDescent="0.2">
      <c r="B46" s="4"/>
      <c r="C46" s="4"/>
      <c r="D46" s="4"/>
      <c r="E46" s="4"/>
      <c r="F46" s="4"/>
      <c r="H46" s="4"/>
      <c r="K46" s="22"/>
      <c r="M46" s="22"/>
      <c r="O46" s="22"/>
      <c r="Q46" s="22"/>
      <c r="S46" s="22"/>
      <c r="U46" s="22"/>
      <c r="W46" s="22"/>
      <c r="AA46" s="22"/>
      <c r="AC46" s="22"/>
      <c r="AE46" s="22"/>
      <c r="AF46" s="4"/>
      <c r="AI46" s="12"/>
      <c r="AJ46" s="13">
        <f>(AJ45+AJ47)/2</f>
        <v>41</v>
      </c>
      <c r="AK46" s="49" t="s">
        <v>0</v>
      </c>
      <c r="AL46" s="14">
        <f>(AL45+AL47)/2</f>
        <v>32.5</v>
      </c>
      <c r="AM46" s="49" t="s">
        <v>0</v>
      </c>
      <c r="AN46" s="14">
        <f>AN45+(AN$55-AN$45)/($AJ$55-$AJ$45)</f>
        <v>44.7</v>
      </c>
      <c r="AO46" s="49" t="s">
        <v>0</v>
      </c>
      <c r="AP46" s="14">
        <f>AP45+(AP$55-AP$45)/($AJ$55-$AJ$45)</f>
        <v>58</v>
      </c>
      <c r="AQ46" s="49" t="s">
        <v>0</v>
      </c>
      <c r="AR46" s="14">
        <f>AR45+(AR$55-AR$45)/($AJ$55-$AJ$45)</f>
        <v>71.7</v>
      </c>
      <c r="AS46" s="49" t="s">
        <v>0</v>
      </c>
      <c r="AT46" s="14">
        <f>AT45+(AT$55-AT$45)/($AJ$55-$AJ$45)</f>
        <v>91.9</v>
      </c>
      <c r="AU46" s="49" t="s">
        <v>0</v>
      </c>
      <c r="AV46" s="14">
        <f>AV45+(AV$55-AV$45)/($AJ$55-$AJ$45)</f>
        <v>112.3</v>
      </c>
      <c r="AW46" s="49" t="s">
        <v>0</v>
      </c>
      <c r="AX46" s="14">
        <f>(AX45+AX47)/2</f>
        <v>133</v>
      </c>
      <c r="AY46" s="49" t="s">
        <v>0</v>
      </c>
      <c r="AZ46" s="14">
        <f>(AZ45+AZ47)/2</f>
        <v>144</v>
      </c>
      <c r="BA46" s="49" t="s">
        <v>0</v>
      </c>
      <c r="BB46" s="14">
        <f>(BB45+BB47)/2</f>
        <v>156</v>
      </c>
      <c r="BC46" s="49" t="s">
        <v>0</v>
      </c>
      <c r="BD46" s="14">
        <f>(BD45+BD47)/2</f>
        <v>181</v>
      </c>
      <c r="BE46" s="49" t="s">
        <v>0</v>
      </c>
      <c r="BF46" s="14">
        <f>(BF45+BF47)/2</f>
        <v>207.5</v>
      </c>
      <c r="BG46" s="49" t="s">
        <v>0</v>
      </c>
    </row>
    <row r="47" spans="1:59" x14ac:dyDescent="0.2">
      <c r="B47" s="4"/>
      <c r="C47" s="4"/>
      <c r="D47" s="4"/>
      <c r="E47" s="4"/>
      <c r="F47" s="4"/>
      <c r="H47" s="4"/>
      <c r="K47" s="22"/>
      <c r="M47" s="22"/>
      <c r="O47" s="22"/>
      <c r="Q47" s="22"/>
      <c r="S47" s="22"/>
      <c r="U47" s="22"/>
      <c r="W47" s="22"/>
      <c r="AA47" s="22"/>
      <c r="AC47" s="22"/>
      <c r="AE47" s="22"/>
      <c r="AF47" s="4"/>
      <c r="AI47" s="12"/>
      <c r="AJ47" s="13">
        <f>AJ45+2</f>
        <v>42</v>
      </c>
      <c r="AK47" s="49" t="s">
        <v>0</v>
      </c>
      <c r="AL47" s="14">
        <v>34</v>
      </c>
      <c r="AM47" s="49" t="s">
        <v>0</v>
      </c>
      <c r="AN47" s="14">
        <f t="shared" ref="AN47:AV54" si="0">AN46+(AN$55-AN$45)/($AJ$55-$AJ$45)</f>
        <v>46.400000000000006</v>
      </c>
      <c r="AO47" s="49" t="s">
        <v>0</v>
      </c>
      <c r="AP47" s="14">
        <f t="shared" si="0"/>
        <v>60</v>
      </c>
      <c r="AQ47" s="49" t="s">
        <v>0</v>
      </c>
      <c r="AR47" s="14">
        <f t="shared" si="0"/>
        <v>74.400000000000006</v>
      </c>
      <c r="AS47" s="49" t="s">
        <v>0</v>
      </c>
      <c r="AT47" s="14">
        <f t="shared" si="0"/>
        <v>94.800000000000011</v>
      </c>
      <c r="AU47" s="49" t="s">
        <v>0</v>
      </c>
      <c r="AV47" s="14">
        <f t="shared" si="0"/>
        <v>116.6</v>
      </c>
      <c r="AW47" s="49" t="s">
        <v>0</v>
      </c>
      <c r="AX47" s="14">
        <v>138</v>
      </c>
      <c r="AY47" s="49" t="s">
        <v>0</v>
      </c>
      <c r="AZ47" s="14">
        <v>149</v>
      </c>
      <c r="BA47" s="49" t="s">
        <v>0</v>
      </c>
      <c r="BB47" s="14">
        <v>161</v>
      </c>
      <c r="BC47" s="49" t="s">
        <v>0</v>
      </c>
      <c r="BD47" s="14">
        <v>187</v>
      </c>
      <c r="BE47" s="49" t="s">
        <v>0</v>
      </c>
      <c r="BF47" s="14">
        <v>215</v>
      </c>
      <c r="BG47" s="49" t="s">
        <v>0</v>
      </c>
    </row>
    <row r="48" spans="1:59" x14ac:dyDescent="0.2">
      <c r="A48" s="4"/>
      <c r="B48" s="4"/>
      <c r="C48" s="4"/>
      <c r="D48" s="4"/>
      <c r="E48" s="4"/>
      <c r="F48" s="4"/>
      <c r="H48" s="4"/>
      <c r="K48" s="22"/>
      <c r="M48" s="22"/>
      <c r="O48" s="22"/>
      <c r="Q48" s="22"/>
      <c r="S48" s="22"/>
      <c r="U48" s="22"/>
      <c r="W48" s="22"/>
      <c r="AA48" s="22"/>
      <c r="AC48" s="22"/>
      <c r="AE48" s="22"/>
      <c r="AF48" s="4"/>
      <c r="AI48" s="12"/>
      <c r="AJ48" s="13">
        <f>(AJ47+AJ49)/2</f>
        <v>43</v>
      </c>
      <c r="AK48" s="49" t="s">
        <v>0</v>
      </c>
      <c r="AL48" s="14">
        <f>(AL47+AL49)/2</f>
        <v>35.5</v>
      </c>
      <c r="AM48" s="49" t="s">
        <v>0</v>
      </c>
      <c r="AN48" s="14">
        <f t="shared" si="0"/>
        <v>48.100000000000009</v>
      </c>
      <c r="AO48" s="49" t="s">
        <v>0</v>
      </c>
      <c r="AP48" s="14">
        <f t="shared" si="0"/>
        <v>62</v>
      </c>
      <c r="AQ48" s="49" t="s">
        <v>0</v>
      </c>
      <c r="AR48" s="14">
        <f t="shared" si="0"/>
        <v>77.100000000000009</v>
      </c>
      <c r="AS48" s="49" t="s">
        <v>0</v>
      </c>
      <c r="AT48" s="14">
        <f t="shared" si="0"/>
        <v>97.700000000000017</v>
      </c>
      <c r="AU48" s="49" t="s">
        <v>0</v>
      </c>
      <c r="AV48" s="14">
        <f t="shared" si="0"/>
        <v>120.89999999999999</v>
      </c>
      <c r="AW48" s="49" t="s">
        <v>0</v>
      </c>
      <c r="AX48" s="14">
        <f>(AX47+AX49)/2</f>
        <v>142.5</v>
      </c>
      <c r="AY48" s="49" t="s">
        <v>0</v>
      </c>
      <c r="AZ48" s="14">
        <f>(AZ47+AZ49)/2</f>
        <v>154.5</v>
      </c>
      <c r="BA48" s="49" t="s">
        <v>0</v>
      </c>
      <c r="BB48" s="14">
        <f>(BB47+BB49)/2</f>
        <v>167</v>
      </c>
      <c r="BC48" s="49" t="s">
        <v>0</v>
      </c>
      <c r="BD48" s="14">
        <f>(BD47+BD49)/2</f>
        <v>193.5</v>
      </c>
      <c r="BE48" s="49" t="s">
        <v>0</v>
      </c>
      <c r="BF48" s="14">
        <f>(BF47+BF49)/2</f>
        <v>222.5</v>
      </c>
      <c r="BG48" s="49" t="s">
        <v>0</v>
      </c>
    </row>
    <row r="49" spans="1:59" x14ac:dyDescent="0.2">
      <c r="A49" s="4"/>
      <c r="B49" s="4"/>
      <c r="C49" s="4"/>
      <c r="D49" s="4"/>
      <c r="E49" s="4"/>
      <c r="F49" s="4"/>
      <c r="H49" s="4"/>
      <c r="K49" s="22"/>
      <c r="M49" s="22"/>
      <c r="O49" s="22"/>
      <c r="Q49" s="22"/>
      <c r="S49" s="22"/>
      <c r="U49" s="22"/>
      <c r="W49" s="22"/>
      <c r="AA49" s="22"/>
      <c r="AC49" s="22"/>
      <c r="AE49" s="22"/>
      <c r="AF49" s="4"/>
      <c r="AI49" s="12"/>
      <c r="AJ49" s="13">
        <f>AJ47+2</f>
        <v>44</v>
      </c>
      <c r="AK49" s="49" t="s">
        <v>0</v>
      </c>
      <c r="AL49" s="14">
        <v>37</v>
      </c>
      <c r="AM49" s="49" t="s">
        <v>0</v>
      </c>
      <c r="AN49" s="14">
        <f t="shared" si="0"/>
        <v>49.800000000000011</v>
      </c>
      <c r="AO49" s="49" t="s">
        <v>0</v>
      </c>
      <c r="AP49" s="14">
        <f t="shared" si="0"/>
        <v>64</v>
      </c>
      <c r="AQ49" s="49" t="s">
        <v>0</v>
      </c>
      <c r="AR49" s="14">
        <f t="shared" si="0"/>
        <v>79.800000000000011</v>
      </c>
      <c r="AS49" s="49" t="s">
        <v>0</v>
      </c>
      <c r="AT49" s="14">
        <f t="shared" si="0"/>
        <v>100.60000000000002</v>
      </c>
      <c r="AU49" s="49" t="s">
        <v>0</v>
      </c>
      <c r="AV49" s="14">
        <f t="shared" si="0"/>
        <v>125.19999999999999</v>
      </c>
      <c r="AW49" s="49" t="s">
        <v>0</v>
      </c>
      <c r="AX49" s="14">
        <v>147</v>
      </c>
      <c r="AY49" s="49" t="s">
        <v>0</v>
      </c>
      <c r="AZ49" s="14">
        <v>160</v>
      </c>
      <c r="BA49" s="49" t="s">
        <v>0</v>
      </c>
      <c r="BB49" s="14">
        <v>173</v>
      </c>
      <c r="BC49" s="49" t="s">
        <v>0</v>
      </c>
      <c r="BD49" s="14">
        <v>200</v>
      </c>
      <c r="BE49" s="49" t="s">
        <v>0</v>
      </c>
      <c r="BF49" s="14">
        <v>230</v>
      </c>
      <c r="BG49" s="49" t="s">
        <v>0</v>
      </c>
    </row>
    <row r="50" spans="1:59" ht="15" x14ac:dyDescent="0.25">
      <c r="A50" s="4"/>
      <c r="B50" s="4"/>
      <c r="C50" s="20" t="s">
        <v>23</v>
      </c>
      <c r="D50" s="4"/>
      <c r="E50" s="4"/>
      <c r="F50" s="4"/>
      <c r="H50" s="20" t="s">
        <v>24</v>
      </c>
      <c r="K50" s="22"/>
      <c r="M50" s="22"/>
      <c r="O50" s="22"/>
      <c r="Q50" s="22"/>
      <c r="S50" s="22"/>
      <c r="U50" s="22"/>
      <c r="W50" s="22"/>
      <c r="AA50" s="22"/>
      <c r="AC50" s="22"/>
      <c r="AE50" s="22"/>
      <c r="AF50" s="4"/>
      <c r="AI50" s="12"/>
      <c r="AJ50" s="13">
        <f>(AJ49+AJ51)/2</f>
        <v>45</v>
      </c>
      <c r="AK50" s="49" t="s">
        <v>0</v>
      </c>
      <c r="AL50" s="14">
        <f>(AL49+AL51)/2</f>
        <v>38</v>
      </c>
      <c r="AM50" s="49" t="s">
        <v>0</v>
      </c>
      <c r="AN50" s="14">
        <f t="shared" si="0"/>
        <v>51.500000000000014</v>
      </c>
      <c r="AO50" s="49" t="s">
        <v>0</v>
      </c>
      <c r="AP50" s="14">
        <f t="shared" si="0"/>
        <v>66</v>
      </c>
      <c r="AQ50" s="49" t="s">
        <v>0</v>
      </c>
      <c r="AR50" s="14">
        <f t="shared" si="0"/>
        <v>82.500000000000014</v>
      </c>
      <c r="AS50" s="49" t="s">
        <v>0</v>
      </c>
      <c r="AT50" s="14">
        <f t="shared" si="0"/>
        <v>103.50000000000003</v>
      </c>
      <c r="AU50" s="49" t="s">
        <v>0</v>
      </c>
      <c r="AV50" s="14">
        <f t="shared" si="0"/>
        <v>129.5</v>
      </c>
      <c r="AW50" s="49" t="s">
        <v>0</v>
      </c>
      <c r="AX50" s="14">
        <f>(AX49+AX51)/2</f>
        <v>152</v>
      </c>
      <c r="AY50" s="49" t="s">
        <v>0</v>
      </c>
      <c r="AZ50" s="14">
        <f>(AZ49+AZ51)/2</f>
        <v>165</v>
      </c>
      <c r="BA50" s="49" t="s">
        <v>0</v>
      </c>
      <c r="BB50" s="14">
        <f>(BB49+BB51)/2</f>
        <v>178.5</v>
      </c>
      <c r="BC50" s="49" t="s">
        <v>0</v>
      </c>
      <c r="BD50" s="14">
        <f>(BD49+BD51)/2</f>
        <v>206.5</v>
      </c>
      <c r="BE50" s="49" t="s">
        <v>0</v>
      </c>
      <c r="BF50" s="14">
        <f>(BF49+BF51)/2</f>
        <v>237.5</v>
      </c>
      <c r="BG50" s="49" t="s">
        <v>0</v>
      </c>
    </row>
    <row r="51" spans="1:59" x14ac:dyDescent="0.2">
      <c r="A51" s="33" t="s">
        <v>25</v>
      </c>
      <c r="B51" s="2"/>
      <c r="C51" s="73">
        <f>(VLOOKUP(C$8,$AJ$6:$BF$140,C$53))*0.90718</f>
        <v>107.04724</v>
      </c>
      <c r="D51" s="34" t="s">
        <v>59</v>
      </c>
      <c r="E51" s="4"/>
      <c r="F51" s="4"/>
      <c r="G51" s="73">
        <f>(VLOOKUP(C$8,$AJ$6:$BF$140,C$53))*0.90718</f>
        <v>107.04724</v>
      </c>
      <c r="H51" s="34" t="s">
        <v>59</v>
      </c>
      <c r="I51" s="2" t="s">
        <v>25</v>
      </c>
      <c r="K51" s="22"/>
      <c r="M51" s="22"/>
      <c r="O51" s="22"/>
      <c r="Q51" s="22"/>
      <c r="S51" s="22"/>
      <c r="U51" s="22"/>
      <c r="W51" s="22"/>
      <c r="AA51" s="22"/>
      <c r="AC51" s="22"/>
      <c r="AE51" s="22"/>
      <c r="AF51" s="4"/>
      <c r="AI51" s="12"/>
      <c r="AJ51" s="13">
        <f>AJ49+2</f>
        <v>46</v>
      </c>
      <c r="AK51" s="49" t="s">
        <v>0</v>
      </c>
      <c r="AL51" s="14">
        <v>39</v>
      </c>
      <c r="AM51" s="49" t="s">
        <v>0</v>
      </c>
      <c r="AN51" s="14">
        <f t="shared" si="0"/>
        <v>53.200000000000017</v>
      </c>
      <c r="AO51" s="49" t="s">
        <v>0</v>
      </c>
      <c r="AP51" s="14">
        <f t="shared" si="0"/>
        <v>68</v>
      </c>
      <c r="AQ51" s="49" t="s">
        <v>0</v>
      </c>
      <c r="AR51" s="14">
        <f t="shared" si="0"/>
        <v>85.200000000000017</v>
      </c>
      <c r="AS51" s="49" t="s">
        <v>0</v>
      </c>
      <c r="AT51" s="14">
        <f t="shared" si="0"/>
        <v>106.40000000000003</v>
      </c>
      <c r="AU51" s="49" t="s">
        <v>0</v>
      </c>
      <c r="AV51" s="14">
        <f t="shared" si="0"/>
        <v>133.80000000000001</v>
      </c>
      <c r="AW51" s="49" t="s">
        <v>0</v>
      </c>
      <c r="AX51" s="14">
        <v>157</v>
      </c>
      <c r="AY51" s="49" t="s">
        <v>0</v>
      </c>
      <c r="AZ51" s="14">
        <v>170</v>
      </c>
      <c r="BA51" s="49" t="s">
        <v>0</v>
      </c>
      <c r="BB51" s="14">
        <v>184</v>
      </c>
      <c r="BC51" s="49" t="s">
        <v>0</v>
      </c>
      <c r="BD51" s="14">
        <v>213</v>
      </c>
      <c r="BE51" s="49" t="s">
        <v>0</v>
      </c>
      <c r="BF51" s="14">
        <v>245</v>
      </c>
      <c r="BG51" s="49" t="s">
        <v>0</v>
      </c>
    </row>
    <row r="52" spans="1:59" x14ac:dyDescent="0.2">
      <c r="A52" s="33" t="s">
        <v>26</v>
      </c>
      <c r="B52" s="4"/>
      <c r="C52" s="73">
        <f>(VLOOKUP(C$8-C$9,$AJ$6:$BF$140,C$53))*0.90718</f>
        <v>69.852859999999993</v>
      </c>
      <c r="D52" s="34" t="s">
        <v>59</v>
      </c>
      <c r="E52" s="4"/>
      <c r="F52" s="4"/>
      <c r="G52" s="73">
        <f>(VLOOKUP(C$9,$AJ$6:$BF$140,C$53))*0.90718</f>
        <v>18.143599999999999</v>
      </c>
      <c r="H52" s="34" t="s">
        <v>59</v>
      </c>
      <c r="I52" s="2" t="s">
        <v>27</v>
      </c>
      <c r="K52" s="22"/>
      <c r="M52" s="22"/>
      <c r="O52" s="22"/>
      <c r="Q52" s="22"/>
      <c r="S52" s="22"/>
      <c r="U52" s="22"/>
      <c r="W52" s="22"/>
      <c r="AA52" s="22"/>
      <c r="AC52" s="22"/>
      <c r="AE52" s="22"/>
      <c r="AI52" s="12"/>
      <c r="AJ52" s="13">
        <f>(AJ51+AJ53)/2</f>
        <v>47</v>
      </c>
      <c r="AK52" s="49" t="s">
        <v>0</v>
      </c>
      <c r="AL52" s="14">
        <f>(AL51+AL53)/2</f>
        <v>40.5</v>
      </c>
      <c r="AM52" s="49" t="s">
        <v>0</v>
      </c>
      <c r="AN52" s="14">
        <f t="shared" si="0"/>
        <v>54.90000000000002</v>
      </c>
      <c r="AO52" s="49" t="s">
        <v>0</v>
      </c>
      <c r="AP52" s="14">
        <f t="shared" si="0"/>
        <v>70</v>
      </c>
      <c r="AQ52" s="49" t="s">
        <v>0</v>
      </c>
      <c r="AR52" s="14">
        <f t="shared" si="0"/>
        <v>87.90000000000002</v>
      </c>
      <c r="AS52" s="49" t="s">
        <v>0</v>
      </c>
      <c r="AT52" s="14">
        <f t="shared" si="0"/>
        <v>109.30000000000004</v>
      </c>
      <c r="AU52" s="49" t="s">
        <v>0</v>
      </c>
      <c r="AV52" s="14">
        <f t="shared" si="0"/>
        <v>138.10000000000002</v>
      </c>
      <c r="AW52" s="49" t="s">
        <v>0</v>
      </c>
      <c r="AX52" s="14">
        <f>(AX51+AX53)/2</f>
        <v>162</v>
      </c>
      <c r="AY52" s="49" t="s">
        <v>0</v>
      </c>
      <c r="AZ52" s="14">
        <f>(AZ51+AZ53)/2</f>
        <v>175.5</v>
      </c>
      <c r="BA52" s="49" t="s">
        <v>0</v>
      </c>
      <c r="BB52" s="14">
        <f>(BB51+BB53)/2</f>
        <v>189.5</v>
      </c>
      <c r="BC52" s="49" t="s">
        <v>0</v>
      </c>
      <c r="BD52" s="14">
        <f>(BD51+BD53)/2</f>
        <v>220</v>
      </c>
      <c r="BE52" s="49" t="s">
        <v>0</v>
      </c>
      <c r="BF52" s="14">
        <f>(BF51+BF53)/2</f>
        <v>252.5</v>
      </c>
      <c r="BG52" s="49" t="s">
        <v>0</v>
      </c>
    </row>
    <row r="53" spans="1:59" x14ac:dyDescent="0.2">
      <c r="A53" s="37" t="s">
        <v>38</v>
      </c>
      <c r="C53" s="74">
        <f>IF(C7=12,3,IF(C7=14,5,IF(C7=16,7,IF(C7=18,9,IF(C7=20,11,IF(C7=22,13,IF(C7=24,15,IF(C7=25,17,IF(C7=26,19,IF(C7=28,21,IF(C7=30,23,"Select Another Diameter")))))))))))</f>
        <v>11</v>
      </c>
      <c r="D53" s="4"/>
      <c r="E53" s="4"/>
      <c r="F53" s="4"/>
      <c r="H53" s="4"/>
      <c r="K53" s="22"/>
      <c r="M53" s="22"/>
      <c r="O53" s="22"/>
      <c r="Q53" s="22"/>
      <c r="S53" s="22"/>
      <c r="U53" s="22"/>
      <c r="W53" s="22"/>
      <c r="AA53" s="22"/>
      <c r="AC53" s="22"/>
      <c r="AE53" s="22"/>
      <c r="AF53" s="4"/>
      <c r="AI53" s="12"/>
      <c r="AJ53" s="13">
        <f>AJ51+2</f>
        <v>48</v>
      </c>
      <c r="AK53" s="49" t="s">
        <v>0</v>
      </c>
      <c r="AL53" s="14">
        <v>42</v>
      </c>
      <c r="AM53" s="49" t="s">
        <v>0</v>
      </c>
      <c r="AN53" s="14">
        <f t="shared" si="0"/>
        <v>56.600000000000023</v>
      </c>
      <c r="AO53" s="49" t="s">
        <v>0</v>
      </c>
      <c r="AP53" s="14">
        <f t="shared" si="0"/>
        <v>72</v>
      </c>
      <c r="AQ53" s="49" t="s">
        <v>0</v>
      </c>
      <c r="AR53" s="14">
        <f t="shared" si="0"/>
        <v>90.600000000000023</v>
      </c>
      <c r="AS53" s="49" t="s">
        <v>0</v>
      </c>
      <c r="AT53" s="14">
        <f t="shared" si="0"/>
        <v>112.20000000000005</v>
      </c>
      <c r="AU53" s="49" t="s">
        <v>0</v>
      </c>
      <c r="AV53" s="14">
        <f t="shared" si="0"/>
        <v>142.40000000000003</v>
      </c>
      <c r="AW53" s="49" t="s">
        <v>0</v>
      </c>
      <c r="AX53" s="14">
        <v>167</v>
      </c>
      <c r="AY53" s="49" t="s">
        <v>0</v>
      </c>
      <c r="AZ53" s="14">
        <v>181</v>
      </c>
      <c r="BA53" s="49" t="s">
        <v>0</v>
      </c>
      <c r="BB53" s="14">
        <v>195</v>
      </c>
      <c r="BC53" s="49" t="s">
        <v>0</v>
      </c>
      <c r="BD53" s="14">
        <v>227</v>
      </c>
      <c r="BE53" s="49" t="s">
        <v>0</v>
      </c>
      <c r="BF53" s="14">
        <v>260</v>
      </c>
      <c r="BG53" s="49" t="s">
        <v>0</v>
      </c>
    </row>
    <row r="54" spans="1:59" x14ac:dyDescent="0.2">
      <c r="A54" s="4"/>
      <c r="B54" s="4"/>
      <c r="D54" s="4"/>
      <c r="E54" s="4"/>
      <c r="F54" s="4"/>
      <c r="H54" s="4"/>
      <c r="K54" s="22"/>
      <c r="M54" s="22"/>
      <c r="O54" s="22"/>
      <c r="Q54" s="22"/>
      <c r="S54" s="22"/>
      <c r="U54" s="22"/>
      <c r="W54" s="22"/>
      <c r="AA54" s="22"/>
      <c r="AC54" s="22"/>
      <c r="AE54" s="22"/>
      <c r="AI54" s="12"/>
      <c r="AJ54" s="13">
        <f>(AJ53+AJ55)/2</f>
        <v>49</v>
      </c>
      <c r="AK54" s="49" t="s">
        <v>0</v>
      </c>
      <c r="AL54" s="14">
        <f>(AL53+AL55)/2</f>
        <v>42.5</v>
      </c>
      <c r="AM54" s="49" t="s">
        <v>0</v>
      </c>
      <c r="AN54" s="14">
        <f t="shared" si="0"/>
        <v>58.300000000000026</v>
      </c>
      <c r="AO54" s="49" t="s">
        <v>0</v>
      </c>
      <c r="AP54" s="14">
        <f t="shared" si="0"/>
        <v>74</v>
      </c>
      <c r="AQ54" s="49" t="s">
        <v>0</v>
      </c>
      <c r="AR54" s="14">
        <f t="shared" si="0"/>
        <v>93.300000000000026</v>
      </c>
      <c r="AS54" s="49" t="s">
        <v>0</v>
      </c>
      <c r="AT54" s="14">
        <f t="shared" si="0"/>
        <v>115.10000000000005</v>
      </c>
      <c r="AU54" s="49" t="s">
        <v>0</v>
      </c>
      <c r="AV54" s="14">
        <f t="shared" si="0"/>
        <v>146.70000000000005</v>
      </c>
      <c r="AW54" s="49" t="s">
        <v>0</v>
      </c>
      <c r="AX54" s="14">
        <f>(AX53+AX55)/2</f>
        <v>172</v>
      </c>
      <c r="AY54" s="49" t="s">
        <v>0</v>
      </c>
      <c r="AZ54" s="14">
        <f>(AZ53+AZ55)/2</f>
        <v>186.48520454277519</v>
      </c>
      <c r="BA54" s="49" t="s">
        <v>0</v>
      </c>
      <c r="BB54" s="14">
        <f>(BB53+BB55)/2</f>
        <v>201.27775376272251</v>
      </c>
      <c r="BC54" s="49" t="s">
        <v>0</v>
      </c>
      <c r="BD54" s="14">
        <f>(BD53+BD55)/2</f>
        <v>233.77710535623061</v>
      </c>
      <c r="BE54" s="49" t="s">
        <v>0</v>
      </c>
      <c r="BF54" s="14">
        <f>(BF53+BF55)/2</f>
        <v>268</v>
      </c>
      <c r="BG54" s="49" t="s">
        <v>0</v>
      </c>
    </row>
    <row r="55" spans="1:59" x14ac:dyDescent="0.2">
      <c r="K55" s="22"/>
      <c r="M55" s="22"/>
      <c r="O55" s="22"/>
      <c r="Q55" s="22"/>
      <c r="S55" s="22"/>
      <c r="U55" s="22"/>
      <c r="W55" s="22"/>
      <c r="AA55" s="22"/>
      <c r="AB55" t="s">
        <v>72</v>
      </c>
      <c r="AC55" s="22"/>
      <c r="AE55" s="22"/>
      <c r="AF55" s="4"/>
      <c r="AI55" s="12"/>
      <c r="AJ55" s="13">
        <f>AJ53+2</f>
        <v>50</v>
      </c>
      <c r="AK55" s="49" t="s">
        <v>0</v>
      </c>
      <c r="AL55" s="14">
        <v>43</v>
      </c>
      <c r="AM55" s="49" t="s">
        <v>0</v>
      </c>
      <c r="AN55" s="14">
        <v>60</v>
      </c>
      <c r="AO55" s="49" t="s">
        <v>0</v>
      </c>
      <c r="AP55" s="14">
        <v>76</v>
      </c>
      <c r="AQ55" s="49" t="s">
        <v>0</v>
      </c>
      <c r="AR55" s="14">
        <v>96</v>
      </c>
      <c r="AS55" s="49" t="s">
        <v>0</v>
      </c>
      <c r="AT55" s="14">
        <v>118</v>
      </c>
      <c r="AU55" s="49" t="s">
        <v>0</v>
      </c>
      <c r="AV55" s="14">
        <v>151</v>
      </c>
      <c r="AW55" s="49" t="s">
        <v>0</v>
      </c>
      <c r="AX55" s="14">
        <v>177</v>
      </c>
      <c r="AY55" s="49" t="s">
        <v>0</v>
      </c>
      <c r="AZ55" s="14">
        <f>$BF55-($BF55-$AX55)*($BF$3-AZ$3)/($BF$3-$AX$3)</f>
        <v>191.97040908555036</v>
      </c>
      <c r="BA55" s="49" t="s">
        <v>0</v>
      </c>
      <c r="BB55" s="14">
        <f>$BF55-($BF55-$AX55)*($BF$3-BB$3)/($BF$3-$AX$3)</f>
        <v>207.55550752544502</v>
      </c>
      <c r="BC55" s="49" t="s">
        <v>0</v>
      </c>
      <c r="BD55" s="14">
        <f>$BF55-($BF55-$AX55)*($BF$3-BD$3)/($BF$3-$AX$3)</f>
        <v>240.55421071246118</v>
      </c>
      <c r="BE55" s="49" t="s">
        <v>0</v>
      </c>
      <c r="BF55" s="14">
        <v>276</v>
      </c>
      <c r="BG55" s="49" t="s">
        <v>0</v>
      </c>
    </row>
    <row r="56" spans="1:59" x14ac:dyDescent="0.2">
      <c r="K56" s="22"/>
      <c r="M56" s="22"/>
      <c r="O56" s="22"/>
      <c r="Q56" s="22"/>
      <c r="S56" s="22"/>
      <c r="U56" s="22"/>
      <c r="W56" s="22"/>
      <c r="AA56" s="22"/>
      <c r="AC56" s="22"/>
      <c r="AE56" s="22"/>
      <c r="AF56" s="4"/>
      <c r="AI56" s="12"/>
      <c r="AJ56" s="13">
        <f>(AJ55+AJ57)/2</f>
        <v>51</v>
      </c>
      <c r="AK56" s="49" t="s">
        <v>0</v>
      </c>
      <c r="AL56" s="75">
        <f>AL55+($AL$55-$AL$51)/($AJ$55-$AJ$51)</f>
        <v>44</v>
      </c>
      <c r="AM56" s="49" t="s">
        <v>0</v>
      </c>
      <c r="AN56" s="14">
        <f>AN55+(AN$65-AN$55)/($AJ$65-$AJ$55)</f>
        <v>61.7</v>
      </c>
      <c r="AO56" s="49" t="s">
        <v>0</v>
      </c>
      <c r="AP56" s="14">
        <f>AP55+(AP$65-AP$55)/($AJ$65-$AJ$55)</f>
        <v>78.2</v>
      </c>
      <c r="AQ56" s="49" t="s">
        <v>0</v>
      </c>
      <c r="AR56" s="14">
        <f>AR55+(AR$65-AR$55)/($AJ$65-$AJ$55)</f>
        <v>98.9</v>
      </c>
      <c r="AS56" s="49" t="s">
        <v>0</v>
      </c>
      <c r="AT56" s="14">
        <f>AT55+(AT$65-AT$55)/($AJ$65-$AJ$55)</f>
        <v>121.7</v>
      </c>
      <c r="AU56" s="49" t="s">
        <v>0</v>
      </c>
      <c r="AV56" s="14">
        <f>AV55+(AV$65-AV$55)/($AJ$65-$AJ$55)</f>
        <v>155.1</v>
      </c>
      <c r="AW56" s="49" t="s">
        <v>0</v>
      </c>
      <c r="AX56" s="14">
        <f>AX55+(AX$65-AX$55)/(AJ$65-AJ$55)</f>
        <v>181.9</v>
      </c>
      <c r="AY56" s="49" t="s">
        <v>0</v>
      </c>
      <c r="AZ56" s="14">
        <f t="shared" ref="AZ56:AZ64" si="1">AZ55+(AZ$65-AZ$55)/($AJ$65-$AJ$55)</f>
        <v>197.39966597241326</v>
      </c>
      <c r="BA56" s="49" t="s">
        <v>0</v>
      </c>
      <c r="BB56" s="14">
        <f t="shared" ref="BB56:BB64" si="2">BB55+(BB$65-BB$55)/($AJ$65-$AJ$55)</f>
        <v>213.53575274099106</v>
      </c>
      <c r="BC56" s="49" t="s">
        <v>0</v>
      </c>
      <c r="BD56" s="14">
        <f t="shared" ref="BD56:BD64" si="3">BD55+(BD$65-BD$55)/($AJ$65-$AJ$55)</f>
        <v>247.70107674775022</v>
      </c>
      <c r="BE56" s="49" t="s">
        <v>0</v>
      </c>
      <c r="BF56" s="14">
        <f t="shared" ref="BF56:BF64" si="4">BF55+(BF$65-BF$55)/($AJ$65-$AJ$55)</f>
        <v>284.39999999999998</v>
      </c>
      <c r="BG56" s="49" t="s">
        <v>0</v>
      </c>
    </row>
    <row r="57" spans="1:59" x14ac:dyDescent="0.2">
      <c r="A57" s="4"/>
      <c r="B57" s="4"/>
      <c r="D57" s="4"/>
      <c r="E57" s="4"/>
      <c r="F57" s="4"/>
      <c r="H57" s="4"/>
      <c r="K57" s="22"/>
      <c r="M57" s="22"/>
      <c r="O57" s="22"/>
      <c r="Q57" s="22"/>
      <c r="S57" s="22"/>
      <c r="U57" s="22"/>
      <c r="W57" s="22"/>
      <c r="AA57" s="22"/>
      <c r="AC57" s="22"/>
      <c r="AE57" s="22"/>
      <c r="AF57" s="4"/>
      <c r="AI57" s="12"/>
      <c r="AJ57" s="13">
        <f>AJ55+2</f>
        <v>52</v>
      </c>
      <c r="AK57" s="49" t="s">
        <v>0</v>
      </c>
      <c r="AL57" s="75">
        <f t="shared" ref="AL57:AL59" si="5">AL56+($AL$55-$AL$51)/($AJ$55-$AJ$51)</f>
        <v>45</v>
      </c>
      <c r="AM57" s="49" t="s">
        <v>0</v>
      </c>
      <c r="AN57" s="14">
        <f t="shared" ref="AN57:AV64" si="6">AN56+(AN$65-AN$55)/($AJ$65-$AJ$55)</f>
        <v>63.400000000000006</v>
      </c>
      <c r="AO57" s="49" t="s">
        <v>0</v>
      </c>
      <c r="AP57" s="14">
        <f t="shared" si="6"/>
        <v>80.400000000000006</v>
      </c>
      <c r="AQ57" s="49" t="s">
        <v>0</v>
      </c>
      <c r="AR57" s="14">
        <f t="shared" si="6"/>
        <v>101.80000000000001</v>
      </c>
      <c r="AS57" s="49" t="s">
        <v>0</v>
      </c>
      <c r="AT57" s="14">
        <f t="shared" si="6"/>
        <v>125.4</v>
      </c>
      <c r="AU57" s="49" t="s">
        <v>0</v>
      </c>
      <c r="AV57" s="14">
        <f t="shared" si="6"/>
        <v>159.19999999999999</v>
      </c>
      <c r="AW57" s="49" t="s">
        <v>0</v>
      </c>
      <c r="AX57" s="14">
        <f t="shared" ref="AX57:AX63" si="7">AX56+(AX$65-AX$55)/(AJ$65-AJ$55)</f>
        <v>186.8</v>
      </c>
      <c r="AY57" s="49" t="s">
        <v>0</v>
      </c>
      <c r="AZ57" s="14">
        <f t="shared" si="1"/>
        <v>202.82892285927616</v>
      </c>
      <c r="BA57" s="49" t="s">
        <v>0</v>
      </c>
      <c r="BB57" s="14">
        <f t="shared" si="2"/>
        <v>219.51599795653709</v>
      </c>
      <c r="BC57" s="49" t="s">
        <v>0</v>
      </c>
      <c r="BD57" s="14">
        <f t="shared" si="3"/>
        <v>254.84794278303926</v>
      </c>
      <c r="BE57" s="49" t="s">
        <v>0</v>
      </c>
      <c r="BF57" s="14">
        <f t="shared" si="4"/>
        <v>292.79999999999995</v>
      </c>
      <c r="BG57" s="49" t="s">
        <v>0</v>
      </c>
    </row>
    <row r="58" spans="1:59" x14ac:dyDescent="0.2">
      <c r="A58" s="4"/>
      <c r="B58" s="4"/>
      <c r="H58" s="4"/>
      <c r="K58" s="22"/>
      <c r="M58" s="22"/>
      <c r="O58" s="22"/>
      <c r="Q58" s="22"/>
      <c r="S58" s="22"/>
      <c r="U58" s="22"/>
      <c r="W58" s="22"/>
      <c r="AA58" s="22"/>
      <c r="AC58" s="22"/>
      <c r="AE58" s="22"/>
      <c r="AF58" s="4"/>
      <c r="AI58" s="12"/>
      <c r="AJ58" s="13">
        <f>(AJ57+AJ59)/2</f>
        <v>53</v>
      </c>
      <c r="AK58" s="49" t="s">
        <v>0</v>
      </c>
      <c r="AL58" s="75">
        <f t="shared" si="5"/>
        <v>46</v>
      </c>
      <c r="AM58" s="49" t="s">
        <v>0</v>
      </c>
      <c r="AN58" s="14">
        <f t="shared" si="6"/>
        <v>65.100000000000009</v>
      </c>
      <c r="AO58" s="49" t="s">
        <v>0</v>
      </c>
      <c r="AP58" s="14">
        <f t="shared" si="6"/>
        <v>82.600000000000009</v>
      </c>
      <c r="AQ58" s="49" t="s">
        <v>0</v>
      </c>
      <c r="AR58" s="14">
        <f t="shared" si="6"/>
        <v>104.70000000000002</v>
      </c>
      <c r="AS58" s="49" t="s">
        <v>0</v>
      </c>
      <c r="AT58" s="14">
        <f t="shared" si="6"/>
        <v>129.1</v>
      </c>
      <c r="AU58" s="49" t="s">
        <v>0</v>
      </c>
      <c r="AV58" s="14">
        <f t="shared" si="6"/>
        <v>163.29999999999998</v>
      </c>
      <c r="AW58" s="49" t="s">
        <v>0</v>
      </c>
      <c r="AX58" s="14">
        <f t="shared" si="7"/>
        <v>191.70000000000002</v>
      </c>
      <c r="AY58" s="49" t="s">
        <v>0</v>
      </c>
      <c r="AZ58" s="14">
        <f t="shared" si="1"/>
        <v>208.25817974613906</v>
      </c>
      <c r="BA58" s="49" t="s">
        <v>0</v>
      </c>
      <c r="BB58" s="14">
        <f t="shared" si="2"/>
        <v>225.49624317208313</v>
      </c>
      <c r="BC58" s="49" t="s">
        <v>0</v>
      </c>
      <c r="BD58" s="14">
        <f t="shared" si="3"/>
        <v>261.99480881832829</v>
      </c>
      <c r="BE58" s="49" t="s">
        <v>0</v>
      </c>
      <c r="BF58" s="14">
        <f t="shared" si="4"/>
        <v>301.19999999999993</v>
      </c>
      <c r="BG58" s="49" t="s">
        <v>0</v>
      </c>
    </row>
    <row r="59" spans="1:59" x14ac:dyDescent="0.2">
      <c r="A59" s="4"/>
      <c r="B59" s="4"/>
      <c r="H59" s="4"/>
      <c r="K59" s="22"/>
      <c r="M59" s="22"/>
      <c r="O59" s="22"/>
      <c r="Q59" s="22"/>
      <c r="S59" s="22"/>
      <c r="U59" s="22"/>
      <c r="W59" s="22"/>
      <c r="AA59" s="22"/>
      <c r="AC59" s="22"/>
      <c r="AE59" s="22"/>
      <c r="AF59" s="4"/>
      <c r="AI59" s="12"/>
      <c r="AJ59" s="13">
        <f>AJ57+2</f>
        <v>54</v>
      </c>
      <c r="AK59" s="49" t="s">
        <v>0</v>
      </c>
      <c r="AL59" s="75">
        <f t="shared" si="5"/>
        <v>47</v>
      </c>
      <c r="AM59" s="49" t="s">
        <v>0</v>
      </c>
      <c r="AN59" s="14">
        <f t="shared" si="6"/>
        <v>66.800000000000011</v>
      </c>
      <c r="AO59" s="49" t="s">
        <v>0</v>
      </c>
      <c r="AP59" s="14">
        <f t="shared" si="6"/>
        <v>84.800000000000011</v>
      </c>
      <c r="AQ59" s="49" t="s">
        <v>0</v>
      </c>
      <c r="AR59" s="14">
        <f t="shared" si="6"/>
        <v>107.60000000000002</v>
      </c>
      <c r="AS59" s="49" t="s">
        <v>0</v>
      </c>
      <c r="AT59" s="14">
        <f t="shared" si="6"/>
        <v>132.79999999999998</v>
      </c>
      <c r="AU59" s="49" t="s">
        <v>0</v>
      </c>
      <c r="AV59" s="14">
        <f t="shared" si="6"/>
        <v>167.39999999999998</v>
      </c>
      <c r="AW59" s="49" t="s">
        <v>0</v>
      </c>
      <c r="AX59" s="14">
        <f t="shared" si="7"/>
        <v>196.60000000000002</v>
      </c>
      <c r="AY59" s="49" t="s">
        <v>0</v>
      </c>
      <c r="AZ59" s="14">
        <f t="shared" si="1"/>
        <v>213.68743663300197</v>
      </c>
      <c r="BA59" s="49" t="s">
        <v>0</v>
      </c>
      <c r="BB59" s="14">
        <f t="shared" si="2"/>
        <v>231.47648838762916</v>
      </c>
      <c r="BC59" s="49" t="s">
        <v>0</v>
      </c>
      <c r="BD59" s="14">
        <f t="shared" si="3"/>
        <v>269.1416748536173</v>
      </c>
      <c r="BE59" s="49" t="s">
        <v>0</v>
      </c>
      <c r="BF59" s="14">
        <f t="shared" si="4"/>
        <v>309.59999999999991</v>
      </c>
      <c r="BG59" s="49" t="s">
        <v>0</v>
      </c>
    </row>
    <row r="60" spans="1:59" x14ac:dyDescent="0.2">
      <c r="A60" s="4"/>
      <c r="B60" s="4"/>
      <c r="H60" s="4"/>
      <c r="K60" s="22"/>
      <c r="M60" s="22"/>
      <c r="O60" s="22"/>
      <c r="Q60" s="22"/>
      <c r="S60" s="22"/>
      <c r="U60" s="22"/>
      <c r="W60" s="22"/>
      <c r="AA60" s="22"/>
      <c r="AC60" s="22"/>
      <c r="AE60" s="22"/>
      <c r="AF60" s="4"/>
      <c r="AI60" s="12"/>
      <c r="AJ60" s="13">
        <f>(AJ59+AJ61)/2</f>
        <v>55</v>
      </c>
      <c r="AK60" s="49" t="s">
        <v>0</v>
      </c>
      <c r="AL60" s="14" t="s">
        <v>15</v>
      </c>
      <c r="AM60" s="49" t="s">
        <v>0</v>
      </c>
      <c r="AN60" s="14">
        <f t="shared" si="6"/>
        <v>68.500000000000014</v>
      </c>
      <c r="AO60" s="49" t="s">
        <v>0</v>
      </c>
      <c r="AP60" s="14">
        <f t="shared" si="6"/>
        <v>87.000000000000014</v>
      </c>
      <c r="AQ60" s="49" t="s">
        <v>0</v>
      </c>
      <c r="AR60" s="14">
        <f t="shared" si="6"/>
        <v>110.50000000000003</v>
      </c>
      <c r="AS60" s="49" t="s">
        <v>0</v>
      </c>
      <c r="AT60" s="14">
        <f t="shared" si="6"/>
        <v>136.49999999999997</v>
      </c>
      <c r="AU60" s="49" t="s">
        <v>0</v>
      </c>
      <c r="AV60" s="14">
        <f t="shared" si="6"/>
        <v>171.49999999999997</v>
      </c>
      <c r="AW60" s="49" t="s">
        <v>0</v>
      </c>
      <c r="AX60" s="14">
        <f t="shared" si="7"/>
        <v>201.50000000000003</v>
      </c>
      <c r="AY60" s="49" t="s">
        <v>0</v>
      </c>
      <c r="AZ60" s="14">
        <f t="shared" si="1"/>
        <v>219.11669351986487</v>
      </c>
      <c r="BA60" s="49" t="s">
        <v>0</v>
      </c>
      <c r="BB60" s="14">
        <f t="shared" si="2"/>
        <v>237.45673360317519</v>
      </c>
      <c r="BC60" s="49" t="s">
        <v>0</v>
      </c>
      <c r="BD60" s="14">
        <f t="shared" si="3"/>
        <v>276.28854088890631</v>
      </c>
      <c r="BE60" s="49" t="s">
        <v>0</v>
      </c>
      <c r="BF60" s="14">
        <f t="shared" si="4"/>
        <v>317.99999999999989</v>
      </c>
      <c r="BG60" s="49" t="s">
        <v>0</v>
      </c>
    </row>
    <row r="61" spans="1:59" x14ac:dyDescent="0.2">
      <c r="A61" s="4"/>
      <c r="B61" s="4"/>
      <c r="H61" s="4"/>
      <c r="K61" s="22"/>
      <c r="M61" s="22"/>
      <c r="O61" s="22"/>
      <c r="Q61" s="22"/>
      <c r="S61" s="22"/>
      <c r="U61" s="22"/>
      <c r="W61" s="22"/>
      <c r="AA61" s="22"/>
      <c r="AC61" s="22"/>
      <c r="AE61" s="22"/>
      <c r="AF61" s="4"/>
      <c r="AI61" s="12"/>
      <c r="AJ61" s="13">
        <v>56</v>
      </c>
      <c r="AK61" s="49" t="s">
        <v>0</v>
      </c>
      <c r="AL61" s="14" t="s">
        <v>15</v>
      </c>
      <c r="AM61" s="49" t="s">
        <v>0</v>
      </c>
      <c r="AN61" s="14">
        <f t="shared" si="6"/>
        <v>70.200000000000017</v>
      </c>
      <c r="AO61" s="49" t="s">
        <v>0</v>
      </c>
      <c r="AP61" s="14">
        <f t="shared" si="6"/>
        <v>89.200000000000017</v>
      </c>
      <c r="AQ61" s="49" t="s">
        <v>0</v>
      </c>
      <c r="AR61" s="14">
        <f t="shared" si="6"/>
        <v>113.40000000000003</v>
      </c>
      <c r="AS61" s="49" t="s">
        <v>0</v>
      </c>
      <c r="AT61" s="14">
        <f t="shared" si="6"/>
        <v>140.19999999999996</v>
      </c>
      <c r="AU61" s="49" t="s">
        <v>0</v>
      </c>
      <c r="AV61" s="14">
        <f t="shared" si="6"/>
        <v>175.59999999999997</v>
      </c>
      <c r="AW61" s="49" t="s">
        <v>0</v>
      </c>
      <c r="AX61" s="14">
        <f t="shared" si="7"/>
        <v>206.40000000000003</v>
      </c>
      <c r="AY61" s="49" t="s">
        <v>0</v>
      </c>
      <c r="AZ61" s="14">
        <f t="shared" si="1"/>
        <v>224.54595040672777</v>
      </c>
      <c r="BA61" s="49" t="s">
        <v>0</v>
      </c>
      <c r="BB61" s="14">
        <f t="shared" si="2"/>
        <v>243.43697881872123</v>
      </c>
      <c r="BC61" s="49" t="s">
        <v>0</v>
      </c>
      <c r="BD61" s="14">
        <f t="shared" si="3"/>
        <v>283.43540692419532</v>
      </c>
      <c r="BE61" s="49" t="s">
        <v>0</v>
      </c>
      <c r="BF61" s="14">
        <f t="shared" si="4"/>
        <v>326.39999999999986</v>
      </c>
      <c r="BG61" s="49" t="s">
        <v>0</v>
      </c>
    </row>
    <row r="62" spans="1:59" x14ac:dyDescent="0.2">
      <c r="A62" s="4"/>
      <c r="B62" s="4"/>
      <c r="H62" s="4"/>
      <c r="K62" s="22"/>
      <c r="M62" s="22"/>
      <c r="O62" s="22"/>
      <c r="Q62" s="22"/>
      <c r="S62" s="22"/>
      <c r="U62" s="22"/>
      <c r="W62" s="22"/>
      <c r="AA62" s="22"/>
      <c r="AC62" s="22"/>
      <c r="AE62" s="22"/>
      <c r="AI62" s="12"/>
      <c r="AJ62" s="13">
        <f>(AJ61+AJ63)/2</f>
        <v>57</v>
      </c>
      <c r="AK62" s="49" t="s">
        <v>0</v>
      </c>
      <c r="AL62" s="14" t="s">
        <v>15</v>
      </c>
      <c r="AM62" s="49" t="s">
        <v>0</v>
      </c>
      <c r="AN62" s="14">
        <f t="shared" si="6"/>
        <v>71.90000000000002</v>
      </c>
      <c r="AO62" s="49" t="s">
        <v>0</v>
      </c>
      <c r="AP62" s="14">
        <f t="shared" si="6"/>
        <v>91.40000000000002</v>
      </c>
      <c r="AQ62" s="49" t="s">
        <v>0</v>
      </c>
      <c r="AR62" s="14">
        <f t="shared" si="6"/>
        <v>116.30000000000004</v>
      </c>
      <c r="AS62" s="49" t="s">
        <v>0</v>
      </c>
      <c r="AT62" s="14">
        <f t="shared" si="6"/>
        <v>143.89999999999995</v>
      </c>
      <c r="AU62" s="49" t="s">
        <v>0</v>
      </c>
      <c r="AV62" s="14">
        <f t="shared" si="6"/>
        <v>179.69999999999996</v>
      </c>
      <c r="AW62" s="49" t="s">
        <v>0</v>
      </c>
      <c r="AX62" s="14">
        <f t="shared" si="7"/>
        <v>211.30000000000004</v>
      </c>
      <c r="AY62" s="49" t="s">
        <v>0</v>
      </c>
      <c r="AZ62" s="14">
        <f t="shared" si="1"/>
        <v>229.97520729359067</v>
      </c>
      <c r="BA62" s="49" t="s">
        <v>0</v>
      </c>
      <c r="BB62" s="14">
        <f t="shared" si="2"/>
        <v>249.41722403426726</v>
      </c>
      <c r="BC62" s="49" t="s">
        <v>0</v>
      </c>
      <c r="BD62" s="14">
        <f t="shared" si="3"/>
        <v>290.58227295948433</v>
      </c>
      <c r="BE62" s="49" t="s">
        <v>0</v>
      </c>
      <c r="BF62" s="14">
        <f t="shared" si="4"/>
        <v>334.79999999999984</v>
      </c>
      <c r="BG62" s="49" t="s">
        <v>0</v>
      </c>
    </row>
    <row r="63" spans="1:59" x14ac:dyDescent="0.2">
      <c r="A63" s="4"/>
      <c r="B63" s="4"/>
      <c r="H63" s="4"/>
      <c r="K63" s="22"/>
      <c r="M63" s="22"/>
      <c r="O63" s="22"/>
      <c r="Q63" s="22"/>
      <c r="S63" s="22"/>
      <c r="U63" s="22"/>
      <c r="W63" s="22"/>
      <c r="AA63" s="22"/>
      <c r="AC63" s="22"/>
      <c r="AE63" s="22"/>
      <c r="AF63" s="4"/>
      <c r="AI63" s="12"/>
      <c r="AJ63" s="13">
        <f>AJ61+2</f>
        <v>58</v>
      </c>
      <c r="AK63" s="49" t="s">
        <v>0</v>
      </c>
      <c r="AL63" s="14" t="s">
        <v>15</v>
      </c>
      <c r="AM63" s="49" t="s">
        <v>0</v>
      </c>
      <c r="AN63" s="14">
        <f t="shared" si="6"/>
        <v>73.600000000000023</v>
      </c>
      <c r="AO63" s="49" t="s">
        <v>0</v>
      </c>
      <c r="AP63" s="14">
        <f t="shared" si="6"/>
        <v>93.600000000000023</v>
      </c>
      <c r="AQ63" s="49" t="s">
        <v>0</v>
      </c>
      <c r="AR63" s="14">
        <f t="shared" si="6"/>
        <v>119.20000000000005</v>
      </c>
      <c r="AS63" s="49" t="s">
        <v>0</v>
      </c>
      <c r="AT63" s="14">
        <f t="shared" si="6"/>
        <v>147.59999999999994</v>
      </c>
      <c r="AU63" s="49" t="s">
        <v>0</v>
      </c>
      <c r="AV63" s="14">
        <f t="shared" si="6"/>
        <v>183.79999999999995</v>
      </c>
      <c r="AW63" s="49" t="s">
        <v>0</v>
      </c>
      <c r="AX63" s="14">
        <f t="shared" si="7"/>
        <v>216.20000000000005</v>
      </c>
      <c r="AY63" s="49" t="s">
        <v>0</v>
      </c>
      <c r="AZ63" s="14">
        <f t="shared" si="1"/>
        <v>235.40446418045357</v>
      </c>
      <c r="BA63" s="49" t="s">
        <v>0</v>
      </c>
      <c r="BB63" s="14">
        <f t="shared" si="2"/>
        <v>255.3974692498133</v>
      </c>
      <c r="BC63" s="49" t="s">
        <v>0</v>
      </c>
      <c r="BD63" s="14">
        <f t="shared" si="3"/>
        <v>297.72913899477334</v>
      </c>
      <c r="BE63" s="49" t="s">
        <v>0</v>
      </c>
      <c r="BF63" s="14">
        <f t="shared" si="4"/>
        <v>343.19999999999982</v>
      </c>
      <c r="BG63" s="49" t="s">
        <v>0</v>
      </c>
    </row>
    <row r="64" spans="1:59" x14ac:dyDescent="0.2">
      <c r="A64" s="4"/>
      <c r="B64" s="4"/>
      <c r="H64" s="4"/>
      <c r="K64" s="22"/>
      <c r="M64" s="22"/>
      <c r="O64" s="22"/>
      <c r="Q64" s="22"/>
      <c r="S64" s="22"/>
      <c r="U64" s="22"/>
      <c r="W64" s="22"/>
      <c r="AA64" s="22"/>
      <c r="AC64" s="22"/>
      <c r="AE64" s="22"/>
      <c r="AF64" s="4"/>
      <c r="AI64" s="12"/>
      <c r="AJ64" s="13">
        <f>(AJ63+AJ65)/2</f>
        <v>59</v>
      </c>
      <c r="AK64" s="49" t="s">
        <v>0</v>
      </c>
      <c r="AL64" s="14" t="s">
        <v>15</v>
      </c>
      <c r="AM64" s="49" t="s">
        <v>0</v>
      </c>
      <c r="AN64" s="14">
        <f t="shared" si="6"/>
        <v>75.300000000000026</v>
      </c>
      <c r="AO64" s="49" t="s">
        <v>0</v>
      </c>
      <c r="AP64" s="14">
        <f t="shared" si="6"/>
        <v>95.800000000000026</v>
      </c>
      <c r="AQ64" s="49" t="s">
        <v>0</v>
      </c>
      <c r="AR64" s="14">
        <f t="shared" si="6"/>
        <v>122.10000000000005</v>
      </c>
      <c r="AS64" s="49" t="s">
        <v>0</v>
      </c>
      <c r="AT64" s="14">
        <f t="shared" si="6"/>
        <v>151.29999999999993</v>
      </c>
      <c r="AU64" s="49" t="s">
        <v>0</v>
      </c>
      <c r="AV64" s="14">
        <f t="shared" si="6"/>
        <v>187.89999999999995</v>
      </c>
      <c r="AW64" s="49" t="s">
        <v>0</v>
      </c>
      <c r="AX64" s="14">
        <f>AX63+(AX$65-AX$55)/($AJ$65-$AJ$55)</f>
        <v>221.10000000000005</v>
      </c>
      <c r="AY64" s="49" t="s">
        <v>0</v>
      </c>
      <c r="AZ64" s="14">
        <f t="shared" si="1"/>
        <v>240.83372106731647</v>
      </c>
      <c r="BA64" s="49" t="s">
        <v>0</v>
      </c>
      <c r="BB64" s="14">
        <f t="shared" si="2"/>
        <v>261.3777144653593</v>
      </c>
      <c r="BC64" s="49" t="s">
        <v>0</v>
      </c>
      <c r="BD64" s="14">
        <f t="shared" si="3"/>
        <v>304.87600503006234</v>
      </c>
      <c r="BE64" s="49" t="s">
        <v>0</v>
      </c>
      <c r="BF64" s="14">
        <f t="shared" si="4"/>
        <v>351.5999999999998</v>
      </c>
      <c r="BG64" s="49" t="s">
        <v>0</v>
      </c>
    </row>
    <row r="65" spans="1:59" x14ac:dyDescent="0.2">
      <c r="A65" s="4"/>
      <c r="B65" s="4"/>
      <c r="H65" s="4"/>
      <c r="K65" s="22"/>
      <c r="M65" s="22"/>
      <c r="O65" s="22"/>
      <c r="Q65" s="22"/>
      <c r="S65" s="22"/>
      <c r="U65" s="22"/>
      <c r="W65" s="22"/>
      <c r="AA65" s="22"/>
      <c r="AC65" s="22"/>
      <c r="AE65" s="22"/>
      <c r="AF65" s="4"/>
      <c r="AI65" s="12"/>
      <c r="AJ65" s="13">
        <f>AJ63+2</f>
        <v>60</v>
      </c>
      <c r="AK65" s="49" t="s">
        <v>0</v>
      </c>
      <c r="AL65" s="14" t="s">
        <v>15</v>
      </c>
      <c r="AM65" s="49" t="s">
        <v>0</v>
      </c>
      <c r="AN65" s="14">
        <v>77</v>
      </c>
      <c r="AO65" s="49" t="s">
        <v>0</v>
      </c>
      <c r="AP65" s="14">
        <v>98</v>
      </c>
      <c r="AQ65" s="49" t="s">
        <v>0</v>
      </c>
      <c r="AR65" s="14">
        <v>125</v>
      </c>
      <c r="AS65" s="49" t="s">
        <v>0</v>
      </c>
      <c r="AT65" s="14">
        <v>155</v>
      </c>
      <c r="AU65" s="49" t="s">
        <v>0</v>
      </c>
      <c r="AV65" s="14">
        <v>192</v>
      </c>
      <c r="AW65" s="49" t="s">
        <v>0</v>
      </c>
      <c r="AX65" s="14">
        <v>226</v>
      </c>
      <c r="AY65" s="49" t="s">
        <v>0</v>
      </c>
      <c r="AZ65" s="14">
        <f>$BF65-($BF65-$AX65)*($BF$3-AZ$3)/($BF$3-$AX$3)</f>
        <v>246.26297795417929</v>
      </c>
      <c r="BA65" s="49" t="s">
        <v>0</v>
      </c>
      <c r="BB65" s="14">
        <f>$BF65-($BF65-$AX65)*($BF$3-BB$3)/($BF$3-$AX$3)</f>
        <v>267.35795968090537</v>
      </c>
      <c r="BC65" s="49" t="s">
        <v>0</v>
      </c>
      <c r="BD65" s="14">
        <f>$BF65-($BF65-$AX65)*($BF$3-BD$3)/($BF$3-$AX$3)</f>
        <v>312.02287106535152</v>
      </c>
      <c r="BE65" s="49" t="s">
        <v>0</v>
      </c>
      <c r="BF65" s="14">
        <v>360</v>
      </c>
      <c r="BG65" s="49" t="s">
        <v>0</v>
      </c>
    </row>
    <row r="66" spans="1:59" x14ac:dyDescent="0.2">
      <c r="A66" s="4"/>
      <c r="B66" s="4"/>
      <c r="H66" s="4"/>
      <c r="I66" s="23"/>
      <c r="K66" s="22"/>
      <c r="L66" s="2"/>
      <c r="M66" s="22"/>
      <c r="O66" s="22"/>
      <c r="Q66" s="22"/>
      <c r="S66" s="22"/>
      <c r="U66" s="22"/>
      <c r="W66" s="22"/>
      <c r="AA66" s="22"/>
      <c r="AC66" s="22"/>
      <c r="AE66" s="22"/>
      <c r="AI66" s="12"/>
      <c r="AJ66" s="13">
        <f>(AJ65+AJ67)/2</f>
        <v>61</v>
      </c>
      <c r="AK66" s="49" t="s">
        <v>0</v>
      </c>
      <c r="AL66" s="14" t="s">
        <v>15</v>
      </c>
      <c r="AM66" s="49" t="s">
        <v>0</v>
      </c>
      <c r="AN66" s="76">
        <f>AN65+($AN$65-$AN$50)/($AJ$65-$AJ$50)</f>
        <v>78.7</v>
      </c>
      <c r="AO66" s="49" t="s">
        <v>0</v>
      </c>
      <c r="AP66" s="14">
        <f>AP65+(AP$75-AP$65)/($AJ$75-$AJ$65)</f>
        <v>100.7</v>
      </c>
      <c r="AQ66" s="49" t="s">
        <v>0</v>
      </c>
      <c r="AR66" s="14">
        <f>AR65+(AR$75-AR$65)/($AJ$75-$AJ$65)</f>
        <v>128</v>
      </c>
      <c r="AS66" s="49" t="s">
        <v>0</v>
      </c>
      <c r="AT66" s="14">
        <f>AT65+(AT$75-AT$65)/($AJ$75-$AJ$65)</f>
        <v>159.4</v>
      </c>
      <c r="AU66" s="49" t="s">
        <v>0</v>
      </c>
      <c r="AV66" s="14">
        <f>AV65+(AV$75-AV$65)/($AJ$75-$AJ$65)</f>
        <v>196.9</v>
      </c>
      <c r="AW66" s="49" t="s">
        <v>0</v>
      </c>
      <c r="AX66" s="14">
        <f>AX65+(AX$75-AX$65)/($AJ$75-$AJ$65)</f>
        <v>232</v>
      </c>
      <c r="AY66" s="49" t="s">
        <v>0</v>
      </c>
      <c r="AZ66" s="14">
        <f t="shared" ref="AZ66:AZ74" si="8">AZ65+(AZ$75-AZ$65)/($AJ$75-$AJ$65)</f>
        <v>252.79223484104219</v>
      </c>
      <c r="BA66" s="49" t="s">
        <v>0</v>
      </c>
      <c r="BB66" s="14">
        <f t="shared" ref="BB66:BB74" si="9">BB65+(BB$75-BB$65)/($AJ$75-$AJ$65)</f>
        <v>274.4382048964514</v>
      </c>
      <c r="BC66" s="49" t="s">
        <v>0</v>
      </c>
      <c r="BD66" s="14">
        <f t="shared" ref="BD66:BD74" si="10">BD65+(BD$75-BD$65)/($AJ$75-$AJ$65)</f>
        <v>320.26973710064055</v>
      </c>
      <c r="BE66" s="49" t="s">
        <v>0</v>
      </c>
      <c r="BF66" s="14">
        <f t="shared" ref="BF66:BF76" si="11">BF65+(BF$77-BF$65)/(AJ$77-AJ$65)</f>
        <v>369.5</v>
      </c>
      <c r="BG66" s="49" t="s">
        <v>0</v>
      </c>
    </row>
    <row r="67" spans="1:59" x14ac:dyDescent="0.2">
      <c r="I67" s="23"/>
      <c r="K67" s="22"/>
      <c r="L67" s="2"/>
      <c r="M67" s="22"/>
      <c r="O67" s="22"/>
      <c r="Q67" s="22"/>
      <c r="S67" s="22"/>
      <c r="U67" s="22"/>
      <c r="W67" s="22"/>
      <c r="AA67" s="22"/>
      <c r="AC67" s="22"/>
      <c r="AE67" s="22"/>
      <c r="AF67" s="4"/>
      <c r="AI67" s="12"/>
      <c r="AJ67" s="13">
        <f>AJ65+2</f>
        <v>62</v>
      </c>
      <c r="AK67" s="49" t="s">
        <v>0</v>
      </c>
      <c r="AL67" s="14" t="s">
        <v>15</v>
      </c>
      <c r="AM67" s="49" t="s">
        <v>0</v>
      </c>
      <c r="AN67" s="76">
        <f t="shared" ref="AN67:AN68" si="12">AN66+($AN$65-$AN$50)/($AJ$65-$AJ$50)</f>
        <v>80.400000000000006</v>
      </c>
      <c r="AO67" s="49" t="s">
        <v>0</v>
      </c>
      <c r="AP67" s="14">
        <f t="shared" ref="AP67:AV74" si="13">AP66+(AP$75-AP$65)/($AJ$75-$AJ$65)</f>
        <v>103.4</v>
      </c>
      <c r="AQ67" s="49" t="s">
        <v>0</v>
      </c>
      <c r="AR67" s="14">
        <f t="shared" si="13"/>
        <v>131</v>
      </c>
      <c r="AS67" s="49" t="s">
        <v>0</v>
      </c>
      <c r="AT67" s="14">
        <f t="shared" si="13"/>
        <v>163.80000000000001</v>
      </c>
      <c r="AU67" s="49" t="s">
        <v>0</v>
      </c>
      <c r="AV67" s="14">
        <f t="shared" si="13"/>
        <v>201.8</v>
      </c>
      <c r="AW67" s="49" t="s">
        <v>0</v>
      </c>
      <c r="AX67" s="14">
        <f t="shared" ref="AX67:AX74" si="14">AX66+(AX$75-AX$65)/($AJ$75-$AJ$65)</f>
        <v>238</v>
      </c>
      <c r="AY67" s="49" t="s">
        <v>0</v>
      </c>
      <c r="AZ67" s="14">
        <f t="shared" si="8"/>
        <v>259.32149172790508</v>
      </c>
      <c r="BA67" s="49" t="s">
        <v>0</v>
      </c>
      <c r="BB67" s="14">
        <f t="shared" si="9"/>
        <v>281.51845011199742</v>
      </c>
      <c r="BC67" s="49" t="s">
        <v>0</v>
      </c>
      <c r="BD67" s="14">
        <f t="shared" si="10"/>
        <v>328.51660313592959</v>
      </c>
      <c r="BE67" s="49" t="s">
        <v>0</v>
      </c>
      <c r="BF67" s="14">
        <f t="shared" si="11"/>
        <v>379</v>
      </c>
      <c r="BG67" s="49" t="s">
        <v>0</v>
      </c>
    </row>
    <row r="68" spans="1:59" x14ac:dyDescent="0.2">
      <c r="K68" s="22"/>
      <c r="L68" s="2"/>
      <c r="M68" s="22"/>
      <c r="O68" s="22"/>
      <c r="Q68" s="22"/>
      <c r="S68" s="22"/>
      <c r="U68" s="22"/>
      <c r="W68" s="22"/>
      <c r="AA68" s="22"/>
      <c r="AC68" s="22"/>
      <c r="AE68" s="22"/>
      <c r="AF68" s="4"/>
      <c r="AI68" s="12"/>
      <c r="AJ68" s="13">
        <f>(AJ67+AJ69)/2</f>
        <v>63</v>
      </c>
      <c r="AK68" s="49" t="s">
        <v>0</v>
      </c>
      <c r="AL68" s="14" t="s">
        <v>15</v>
      </c>
      <c r="AM68" s="49" t="s">
        <v>0</v>
      </c>
      <c r="AN68" s="76">
        <f t="shared" si="12"/>
        <v>82.100000000000009</v>
      </c>
      <c r="AO68" s="49" t="s">
        <v>0</v>
      </c>
      <c r="AP68" s="14">
        <f t="shared" si="13"/>
        <v>106.10000000000001</v>
      </c>
      <c r="AQ68" s="49" t="s">
        <v>0</v>
      </c>
      <c r="AR68" s="14">
        <f t="shared" si="13"/>
        <v>134</v>
      </c>
      <c r="AS68" s="49" t="s">
        <v>0</v>
      </c>
      <c r="AT68" s="14">
        <f t="shared" si="13"/>
        <v>168.20000000000002</v>
      </c>
      <c r="AU68" s="49" t="s">
        <v>0</v>
      </c>
      <c r="AV68" s="14">
        <f t="shared" si="13"/>
        <v>206.70000000000002</v>
      </c>
      <c r="AW68" s="49" t="s">
        <v>0</v>
      </c>
      <c r="AX68" s="14">
        <f t="shared" si="14"/>
        <v>244</v>
      </c>
      <c r="AY68" s="49" t="s">
        <v>0</v>
      </c>
      <c r="AZ68" s="14">
        <f t="shared" si="8"/>
        <v>265.85074861476795</v>
      </c>
      <c r="BA68" s="49" t="s">
        <v>0</v>
      </c>
      <c r="BB68" s="14">
        <f t="shared" si="9"/>
        <v>288.59869532754345</v>
      </c>
      <c r="BC68" s="49" t="s">
        <v>0</v>
      </c>
      <c r="BD68" s="14">
        <f t="shared" si="10"/>
        <v>336.76346917121862</v>
      </c>
      <c r="BE68" s="49" t="s">
        <v>0</v>
      </c>
      <c r="BF68" s="14">
        <f t="shared" si="11"/>
        <v>388.5</v>
      </c>
      <c r="BG68" s="49" t="s">
        <v>0</v>
      </c>
    </row>
    <row r="69" spans="1:59" x14ac:dyDescent="0.2">
      <c r="I69" s="23"/>
      <c r="K69" s="22"/>
      <c r="L69" s="2"/>
      <c r="M69" s="22"/>
      <c r="O69" s="22"/>
      <c r="Q69" s="22"/>
      <c r="S69" s="22"/>
      <c r="U69" s="22"/>
      <c r="W69" s="22"/>
      <c r="AA69" s="22"/>
      <c r="AC69" s="22"/>
      <c r="AE69" s="22"/>
      <c r="AI69" s="12"/>
      <c r="AJ69" s="13">
        <f>AJ67+2</f>
        <v>64</v>
      </c>
      <c r="AK69" s="49" t="s">
        <v>0</v>
      </c>
      <c r="AL69" s="14" t="s">
        <v>15</v>
      </c>
      <c r="AM69" s="49" t="s">
        <v>0</v>
      </c>
      <c r="AN69" s="14" t="s">
        <v>15</v>
      </c>
      <c r="AO69" s="49" t="s">
        <v>0</v>
      </c>
      <c r="AP69" s="14">
        <f t="shared" si="13"/>
        <v>108.80000000000001</v>
      </c>
      <c r="AQ69" s="49" t="s">
        <v>0</v>
      </c>
      <c r="AR69" s="14">
        <f t="shared" si="13"/>
        <v>137</v>
      </c>
      <c r="AS69" s="49" t="s">
        <v>0</v>
      </c>
      <c r="AT69" s="14">
        <f t="shared" si="13"/>
        <v>172.60000000000002</v>
      </c>
      <c r="AU69" s="49" t="s">
        <v>0</v>
      </c>
      <c r="AV69" s="14">
        <f t="shared" si="13"/>
        <v>211.60000000000002</v>
      </c>
      <c r="AW69" s="49" t="s">
        <v>0</v>
      </c>
      <c r="AX69" s="14">
        <f t="shared" si="14"/>
        <v>250</v>
      </c>
      <c r="AY69" s="49" t="s">
        <v>0</v>
      </c>
      <c r="AZ69" s="14">
        <f t="shared" si="8"/>
        <v>272.38000550163082</v>
      </c>
      <c r="BA69" s="49" t="s">
        <v>0</v>
      </c>
      <c r="BB69" s="14">
        <f t="shared" si="9"/>
        <v>295.67894054308948</v>
      </c>
      <c r="BC69" s="49" t="s">
        <v>0</v>
      </c>
      <c r="BD69" s="14">
        <f t="shared" si="10"/>
        <v>345.01033520650765</v>
      </c>
      <c r="BE69" s="49" t="s">
        <v>0</v>
      </c>
      <c r="BF69" s="14">
        <f t="shared" si="11"/>
        <v>398</v>
      </c>
      <c r="BG69" s="49" t="s">
        <v>0</v>
      </c>
    </row>
    <row r="70" spans="1:59" x14ac:dyDescent="0.2">
      <c r="K70" s="22"/>
      <c r="L70" s="2"/>
      <c r="M70" s="22"/>
      <c r="O70" s="22"/>
      <c r="Q70" s="22"/>
      <c r="S70" s="22"/>
      <c r="U70" s="22"/>
      <c r="W70" s="22"/>
      <c r="AA70" s="22"/>
      <c r="AC70" s="22"/>
      <c r="AE70" s="22"/>
      <c r="AI70" s="12"/>
      <c r="AJ70" s="13">
        <f>(AJ69+AJ71)/2</f>
        <v>65</v>
      </c>
      <c r="AK70" s="49" t="s">
        <v>0</v>
      </c>
      <c r="AL70" s="14" t="s">
        <v>15</v>
      </c>
      <c r="AM70" s="49" t="s">
        <v>0</v>
      </c>
      <c r="AN70" s="14" t="s">
        <v>15</v>
      </c>
      <c r="AO70" s="49" t="s">
        <v>0</v>
      </c>
      <c r="AP70" s="14">
        <f t="shared" si="13"/>
        <v>111.50000000000001</v>
      </c>
      <c r="AQ70" s="49" t="s">
        <v>0</v>
      </c>
      <c r="AR70" s="14">
        <f t="shared" si="13"/>
        <v>140</v>
      </c>
      <c r="AS70" s="49" t="s">
        <v>0</v>
      </c>
      <c r="AT70" s="14">
        <f t="shared" si="13"/>
        <v>177.00000000000003</v>
      </c>
      <c r="AU70" s="49" t="s">
        <v>0</v>
      </c>
      <c r="AV70" s="14">
        <f t="shared" si="13"/>
        <v>216.50000000000003</v>
      </c>
      <c r="AW70" s="49" t="s">
        <v>0</v>
      </c>
      <c r="AX70" s="14">
        <f t="shared" si="14"/>
        <v>256</v>
      </c>
      <c r="AY70" s="49" t="s">
        <v>0</v>
      </c>
      <c r="AZ70" s="14">
        <f t="shared" si="8"/>
        <v>278.90926238849369</v>
      </c>
      <c r="BA70" s="49" t="s">
        <v>0</v>
      </c>
      <c r="BB70" s="14">
        <f t="shared" si="9"/>
        <v>302.75918575863551</v>
      </c>
      <c r="BC70" s="49" t="s">
        <v>0</v>
      </c>
      <c r="BD70" s="14">
        <f t="shared" si="10"/>
        <v>353.25720124179668</v>
      </c>
      <c r="BE70" s="49" t="s">
        <v>0</v>
      </c>
      <c r="BF70" s="14">
        <f t="shared" si="11"/>
        <v>407.5</v>
      </c>
      <c r="BG70" s="49" t="s">
        <v>0</v>
      </c>
    </row>
    <row r="71" spans="1:59" x14ac:dyDescent="0.2">
      <c r="K71" s="22"/>
      <c r="L71" s="2"/>
      <c r="M71" s="22"/>
      <c r="O71" s="22"/>
      <c r="Q71" s="22"/>
      <c r="S71" s="22"/>
      <c r="U71" s="22"/>
      <c r="W71" s="22"/>
      <c r="AA71" s="22"/>
      <c r="AC71" s="22"/>
      <c r="AE71" s="22"/>
      <c r="AI71" s="12"/>
      <c r="AJ71" s="13">
        <f>AJ69+2</f>
        <v>66</v>
      </c>
      <c r="AK71" s="49" t="s">
        <v>0</v>
      </c>
      <c r="AL71" s="14" t="s">
        <v>15</v>
      </c>
      <c r="AM71" s="49" t="s">
        <v>0</v>
      </c>
      <c r="AN71" s="14" t="s">
        <v>15</v>
      </c>
      <c r="AO71" s="49" t="s">
        <v>0</v>
      </c>
      <c r="AP71" s="14">
        <f t="shared" si="13"/>
        <v>114.20000000000002</v>
      </c>
      <c r="AQ71" s="49" t="s">
        <v>0</v>
      </c>
      <c r="AR71" s="14">
        <f t="shared" si="13"/>
        <v>143</v>
      </c>
      <c r="AS71" s="49" t="s">
        <v>0</v>
      </c>
      <c r="AT71" s="14">
        <f t="shared" si="13"/>
        <v>181.40000000000003</v>
      </c>
      <c r="AU71" s="49" t="s">
        <v>0</v>
      </c>
      <c r="AV71" s="14">
        <f t="shared" si="13"/>
        <v>221.40000000000003</v>
      </c>
      <c r="AW71" s="49" t="s">
        <v>0</v>
      </c>
      <c r="AX71" s="14">
        <f t="shared" si="14"/>
        <v>262</v>
      </c>
      <c r="AY71" s="49" t="s">
        <v>0</v>
      </c>
      <c r="AZ71" s="14">
        <f t="shared" si="8"/>
        <v>285.43851927535655</v>
      </c>
      <c r="BA71" s="49" t="s">
        <v>0</v>
      </c>
      <c r="BB71" s="14">
        <f t="shared" si="9"/>
        <v>309.83943097418154</v>
      </c>
      <c r="BC71" s="49" t="s">
        <v>0</v>
      </c>
      <c r="BD71" s="14">
        <f t="shared" si="10"/>
        <v>361.50406727708571</v>
      </c>
      <c r="BE71" s="49" t="s">
        <v>0</v>
      </c>
      <c r="BF71" s="14">
        <f t="shared" si="11"/>
        <v>417</v>
      </c>
      <c r="BG71" s="49" t="s">
        <v>0</v>
      </c>
    </row>
    <row r="72" spans="1:59" x14ac:dyDescent="0.2">
      <c r="K72" s="22"/>
      <c r="L72" s="2"/>
      <c r="M72" s="22"/>
      <c r="O72" s="22"/>
      <c r="Q72" s="22"/>
      <c r="S72" s="22"/>
      <c r="U72" s="22"/>
      <c r="W72" s="22"/>
      <c r="AA72" s="22"/>
      <c r="AC72" s="22"/>
      <c r="AE72" s="22"/>
      <c r="AI72" s="12"/>
      <c r="AJ72" s="13">
        <f>(AJ71+AJ73)/2</f>
        <v>67</v>
      </c>
      <c r="AK72" s="49" t="s">
        <v>0</v>
      </c>
      <c r="AL72" s="14" t="s">
        <v>15</v>
      </c>
      <c r="AM72" s="49" t="s">
        <v>0</v>
      </c>
      <c r="AN72" s="14" t="s">
        <v>15</v>
      </c>
      <c r="AO72" s="49" t="s">
        <v>0</v>
      </c>
      <c r="AP72" s="14">
        <f t="shared" si="13"/>
        <v>116.90000000000002</v>
      </c>
      <c r="AQ72" s="49" t="s">
        <v>0</v>
      </c>
      <c r="AR72" s="14">
        <f t="shared" si="13"/>
        <v>146</v>
      </c>
      <c r="AS72" s="49" t="s">
        <v>0</v>
      </c>
      <c r="AT72" s="14">
        <f t="shared" si="13"/>
        <v>185.80000000000004</v>
      </c>
      <c r="AU72" s="49" t="s">
        <v>0</v>
      </c>
      <c r="AV72" s="14">
        <f t="shared" si="13"/>
        <v>226.30000000000004</v>
      </c>
      <c r="AW72" s="49" t="s">
        <v>0</v>
      </c>
      <c r="AX72" s="14">
        <f t="shared" si="14"/>
        <v>268</v>
      </c>
      <c r="AY72" s="49" t="s">
        <v>0</v>
      </c>
      <c r="AZ72" s="14">
        <f t="shared" si="8"/>
        <v>291.96777616221942</v>
      </c>
      <c r="BA72" s="49" t="s">
        <v>0</v>
      </c>
      <c r="BB72" s="14">
        <f t="shared" si="9"/>
        <v>316.91967618972757</v>
      </c>
      <c r="BC72" s="49" t="s">
        <v>0</v>
      </c>
      <c r="BD72" s="14">
        <f t="shared" si="10"/>
        <v>369.75093331237474</v>
      </c>
      <c r="BE72" s="49" t="s">
        <v>0</v>
      </c>
      <c r="BF72" s="14">
        <f t="shared" si="11"/>
        <v>426.5</v>
      </c>
      <c r="BG72" s="49" t="s">
        <v>0</v>
      </c>
    </row>
    <row r="73" spans="1:59" x14ac:dyDescent="0.2">
      <c r="K73" s="22"/>
      <c r="L73" s="2"/>
      <c r="M73" s="22"/>
      <c r="O73" s="22"/>
      <c r="Q73" s="22"/>
      <c r="S73" s="22"/>
      <c r="U73" s="22"/>
      <c r="W73" s="22"/>
      <c r="AA73" s="22"/>
      <c r="AC73" s="22"/>
      <c r="AE73" s="22"/>
      <c r="AI73" s="12"/>
      <c r="AJ73" s="13">
        <f>AJ71+2</f>
        <v>68</v>
      </c>
      <c r="AK73" s="49" t="s">
        <v>0</v>
      </c>
      <c r="AL73" s="14" t="s">
        <v>15</v>
      </c>
      <c r="AM73" s="49" t="s">
        <v>0</v>
      </c>
      <c r="AN73" s="14" t="s">
        <v>15</v>
      </c>
      <c r="AO73" s="49" t="s">
        <v>0</v>
      </c>
      <c r="AP73" s="14">
        <f t="shared" si="13"/>
        <v>119.60000000000002</v>
      </c>
      <c r="AQ73" s="49" t="s">
        <v>0</v>
      </c>
      <c r="AR73" s="14">
        <f t="shared" si="13"/>
        <v>149</v>
      </c>
      <c r="AS73" s="49" t="s">
        <v>0</v>
      </c>
      <c r="AT73" s="14">
        <f t="shared" si="13"/>
        <v>190.20000000000005</v>
      </c>
      <c r="AU73" s="49" t="s">
        <v>0</v>
      </c>
      <c r="AV73" s="14">
        <f t="shared" si="13"/>
        <v>231.20000000000005</v>
      </c>
      <c r="AW73" s="49" t="s">
        <v>0</v>
      </c>
      <c r="AX73" s="14">
        <f t="shared" si="14"/>
        <v>274</v>
      </c>
      <c r="AY73" s="49" t="s">
        <v>0</v>
      </c>
      <c r="AZ73" s="14">
        <f t="shared" si="8"/>
        <v>298.49703304908229</v>
      </c>
      <c r="BA73" s="49" t="s">
        <v>0</v>
      </c>
      <c r="BB73" s="14">
        <f t="shared" si="9"/>
        <v>323.9999214052736</v>
      </c>
      <c r="BC73" s="49" t="s">
        <v>0</v>
      </c>
      <c r="BD73" s="14">
        <f t="shared" si="10"/>
        <v>377.99779934766377</v>
      </c>
      <c r="BE73" s="49" t="s">
        <v>0</v>
      </c>
      <c r="BF73" s="14">
        <f t="shared" si="11"/>
        <v>436</v>
      </c>
      <c r="BG73" s="49" t="s">
        <v>0</v>
      </c>
    </row>
    <row r="74" spans="1:59" x14ac:dyDescent="0.2">
      <c r="K74" s="22"/>
      <c r="L74" s="2"/>
      <c r="M74" s="22"/>
      <c r="O74" s="22"/>
      <c r="Q74" s="22"/>
      <c r="S74" s="22"/>
      <c r="U74" s="22"/>
      <c r="W74" s="22"/>
      <c r="AA74" s="22"/>
      <c r="AC74" s="22"/>
      <c r="AE74" s="22"/>
      <c r="AI74" s="12"/>
      <c r="AJ74" s="13">
        <f>(AJ73+AJ75)/2</f>
        <v>69</v>
      </c>
      <c r="AK74" s="49" t="s">
        <v>0</v>
      </c>
      <c r="AL74" s="14" t="s">
        <v>15</v>
      </c>
      <c r="AM74" s="49" t="s">
        <v>0</v>
      </c>
      <c r="AN74" s="14" t="s">
        <v>15</v>
      </c>
      <c r="AO74" s="49" t="s">
        <v>0</v>
      </c>
      <c r="AP74" s="14">
        <f t="shared" si="13"/>
        <v>122.30000000000003</v>
      </c>
      <c r="AQ74" s="49" t="s">
        <v>0</v>
      </c>
      <c r="AR74" s="14">
        <f t="shared" si="13"/>
        <v>152</v>
      </c>
      <c r="AS74" s="49" t="s">
        <v>0</v>
      </c>
      <c r="AT74" s="14">
        <f t="shared" si="13"/>
        <v>194.60000000000005</v>
      </c>
      <c r="AU74" s="49" t="s">
        <v>0</v>
      </c>
      <c r="AV74" s="14">
        <f t="shared" si="13"/>
        <v>236.10000000000005</v>
      </c>
      <c r="AW74" s="49" t="s">
        <v>0</v>
      </c>
      <c r="AX74" s="14">
        <f t="shared" si="14"/>
        <v>280</v>
      </c>
      <c r="AY74" s="49" t="s">
        <v>0</v>
      </c>
      <c r="AZ74" s="14">
        <f t="shared" si="8"/>
        <v>305.02628993594516</v>
      </c>
      <c r="BA74" s="49" t="s">
        <v>0</v>
      </c>
      <c r="BB74" s="14">
        <f t="shared" si="9"/>
        <v>331.08016662081963</v>
      </c>
      <c r="BC74" s="49" t="s">
        <v>0</v>
      </c>
      <c r="BD74" s="14">
        <f t="shared" si="10"/>
        <v>386.2446653829528</v>
      </c>
      <c r="BE74" s="49" t="s">
        <v>0</v>
      </c>
      <c r="BF74" s="14">
        <f t="shared" si="11"/>
        <v>445.5</v>
      </c>
      <c r="BG74" s="49" t="s">
        <v>0</v>
      </c>
    </row>
    <row r="75" spans="1:59" x14ac:dyDescent="0.2">
      <c r="K75" s="22"/>
      <c r="L75" s="2"/>
      <c r="M75" s="22"/>
      <c r="O75" s="22"/>
      <c r="Q75" s="22"/>
      <c r="S75" s="22"/>
      <c r="U75" s="22"/>
      <c r="W75" s="22"/>
      <c r="AA75" s="22"/>
      <c r="AC75" s="22"/>
      <c r="AE75" s="22"/>
      <c r="AI75" s="12"/>
      <c r="AJ75" s="13">
        <f>AJ73+2</f>
        <v>70</v>
      </c>
      <c r="AK75" s="49" t="s">
        <v>0</v>
      </c>
      <c r="AL75" s="14" t="s">
        <v>15</v>
      </c>
      <c r="AM75" s="49" t="s">
        <v>0</v>
      </c>
      <c r="AN75" s="14" t="s">
        <v>15</v>
      </c>
      <c r="AO75" s="49" t="s">
        <v>0</v>
      </c>
      <c r="AP75" s="14">
        <v>125</v>
      </c>
      <c r="AQ75" s="49" t="s">
        <v>0</v>
      </c>
      <c r="AR75" s="14">
        <v>155</v>
      </c>
      <c r="AS75" s="49" t="s">
        <v>0</v>
      </c>
      <c r="AT75" s="14">
        <v>199</v>
      </c>
      <c r="AU75" s="49" t="s">
        <v>0</v>
      </c>
      <c r="AV75" s="14">
        <v>241</v>
      </c>
      <c r="AW75" s="49" t="s">
        <v>0</v>
      </c>
      <c r="AX75" s="14">
        <v>286</v>
      </c>
      <c r="AY75" s="49" t="s">
        <v>0</v>
      </c>
      <c r="AZ75" s="14">
        <f>$BF75-($BF75-$AX75)*($BF$3-AZ$3)/($BF$3-$AX$3)</f>
        <v>311.5555468228082</v>
      </c>
      <c r="BA75" s="49" t="s">
        <v>0</v>
      </c>
      <c r="BB75" s="14">
        <f>$BF75-($BF75-$AX75)*($BF$3-BB$3)/($BF$3-$AX$3)</f>
        <v>338.16041183636577</v>
      </c>
      <c r="BC75" s="49" t="s">
        <v>0</v>
      </c>
      <c r="BD75" s="14">
        <f>$BF75-($BF75-$AX75)*($BF$3-BD$3)/($BF$3-$AX$3)</f>
        <v>394.49153141824183</v>
      </c>
      <c r="BE75" s="49" t="s">
        <v>0</v>
      </c>
      <c r="BF75" s="14">
        <f t="shared" si="11"/>
        <v>455</v>
      </c>
      <c r="BG75" s="49" t="s">
        <v>0</v>
      </c>
    </row>
    <row r="76" spans="1:59" x14ac:dyDescent="0.2">
      <c r="K76" s="22"/>
      <c r="L76" s="2"/>
      <c r="M76" s="22"/>
      <c r="N76" s="2"/>
      <c r="O76" s="22"/>
      <c r="P76" s="2"/>
      <c r="Q76" s="22"/>
      <c r="S76" s="22"/>
      <c r="U76" s="22"/>
      <c r="W76" s="22"/>
      <c r="AA76" s="22"/>
      <c r="AC76" s="22"/>
      <c r="AE76" s="22"/>
      <c r="AI76" s="12"/>
      <c r="AJ76" s="13">
        <f>(AJ75+AJ77)/2</f>
        <v>71</v>
      </c>
      <c r="AK76" s="49" t="s">
        <v>0</v>
      </c>
      <c r="AL76" s="14" t="s">
        <v>15</v>
      </c>
      <c r="AM76" s="49" t="s">
        <v>0</v>
      </c>
      <c r="AN76" s="14" t="s">
        <v>15</v>
      </c>
      <c r="AO76" s="49" t="s">
        <v>0</v>
      </c>
      <c r="AP76" s="76">
        <f>AP75+($AP$75-$AP$65)/($AJ$75-$AJ$65)</f>
        <v>127.7</v>
      </c>
      <c r="AQ76" s="49" t="s">
        <v>0</v>
      </c>
      <c r="AR76" s="75">
        <f>AR75+($AR$75-$AR$65)/($AJ$75-$AJ$65)</f>
        <v>158</v>
      </c>
      <c r="AS76" s="49" t="s">
        <v>0</v>
      </c>
      <c r="AT76" s="14">
        <f>AT75+(AT$85-AT$75)/($AJ$85-$AJ$75)</f>
        <v>203.2</v>
      </c>
      <c r="AU76" s="49" t="s">
        <v>0</v>
      </c>
      <c r="AV76" s="14">
        <f>AV75+(AV$85-AV$75)/($AJ$85-$AJ$75)</f>
        <v>246.8</v>
      </c>
      <c r="AW76" s="49" t="s">
        <v>0</v>
      </c>
      <c r="AX76" s="14">
        <f>AX75+(AX$85-AX$75)/($AJ$85-$AJ$75)</f>
        <v>292.39999999999998</v>
      </c>
      <c r="AY76" s="49" t="s">
        <v>0</v>
      </c>
      <c r="AZ76" s="14">
        <f t="shared" ref="AZ76:AZ84" si="15">AZ75+(AZ$85-AZ$75)/($AJ$85-$AJ$75)</f>
        <v>318.53016858568793</v>
      </c>
      <c r="BA76" s="49" t="s">
        <v>0</v>
      </c>
      <c r="BB76" s="14">
        <f t="shared" ref="BB76:BB84" si="16">BB75+(BB$85-BB$75)/($AJ$85-$AJ$75)</f>
        <v>345.73324949895863</v>
      </c>
      <c r="BC76" s="49" t="s">
        <v>0</v>
      </c>
      <c r="BD76" s="14">
        <f t="shared" ref="BD76:BD84" si="17">BD75+(BD$85-BD$75)/($AJ$85-$AJ$75)</f>
        <v>403.33098597084137</v>
      </c>
      <c r="BE76" s="49" t="s">
        <v>0</v>
      </c>
      <c r="BF76" s="14">
        <f t="shared" si="11"/>
        <v>464.5</v>
      </c>
      <c r="BG76" s="49" t="s">
        <v>0</v>
      </c>
    </row>
    <row r="77" spans="1:59" x14ac:dyDescent="0.2">
      <c r="K77" s="22"/>
      <c r="L77" s="2"/>
      <c r="M77" s="22"/>
      <c r="N77" s="2"/>
      <c r="O77" s="22"/>
      <c r="P77" s="2"/>
      <c r="Q77" s="22"/>
      <c r="S77" s="22"/>
      <c r="U77" s="22"/>
      <c r="W77" s="22"/>
      <c r="AA77" s="22"/>
      <c r="AC77" s="22"/>
      <c r="AE77" s="22"/>
      <c r="AI77" s="12"/>
      <c r="AJ77" s="13">
        <f>AJ75+2</f>
        <v>72</v>
      </c>
      <c r="AK77" s="49" t="s">
        <v>0</v>
      </c>
      <c r="AL77" s="14" t="s">
        <v>15</v>
      </c>
      <c r="AM77" s="49" t="s">
        <v>0</v>
      </c>
      <c r="AN77" s="14" t="s">
        <v>15</v>
      </c>
      <c r="AO77" s="49" t="s">
        <v>0</v>
      </c>
      <c r="AP77" s="76">
        <f>AP76+($AP$75-$AP$65)/($AJ$75-$AJ$65)</f>
        <v>130.4</v>
      </c>
      <c r="AQ77" s="49" t="s">
        <v>0</v>
      </c>
      <c r="AR77" s="75">
        <f t="shared" ref="AR77:AR86" si="18">AR76+($AR$75-$AR$65)/($AJ$75-$AJ$65)</f>
        <v>161</v>
      </c>
      <c r="AS77" s="49" t="s">
        <v>0</v>
      </c>
      <c r="AT77" s="14">
        <f t="shared" ref="AT77:AV84" si="19">AT76+(AT$85-AT$75)/($AJ$85-$AJ$75)</f>
        <v>207.39999999999998</v>
      </c>
      <c r="AU77" s="49" t="s">
        <v>0</v>
      </c>
      <c r="AV77" s="14">
        <f t="shared" si="19"/>
        <v>252.60000000000002</v>
      </c>
      <c r="AW77" s="49" t="s">
        <v>0</v>
      </c>
      <c r="AX77" s="14">
        <f t="shared" ref="AX77:AX84" si="20">AX76+(AX$85-AX$75)/($AJ$85-$AJ$75)</f>
        <v>298.79999999999995</v>
      </c>
      <c r="AY77" s="49" t="s">
        <v>0</v>
      </c>
      <c r="AZ77" s="14">
        <f t="shared" si="15"/>
        <v>325.50479034856767</v>
      </c>
      <c r="BA77" s="49" t="s">
        <v>0</v>
      </c>
      <c r="BB77" s="14">
        <f t="shared" si="16"/>
        <v>353.30608716155149</v>
      </c>
      <c r="BC77" s="49" t="s">
        <v>0</v>
      </c>
      <c r="BD77" s="14">
        <f t="shared" si="17"/>
        <v>412.1704405234409</v>
      </c>
      <c r="BE77" s="49" t="s">
        <v>0</v>
      </c>
      <c r="BF77" s="14">
        <v>474</v>
      </c>
      <c r="BG77" s="49" t="s">
        <v>0</v>
      </c>
    </row>
    <row r="78" spans="1:59" x14ac:dyDescent="0.2">
      <c r="K78" s="22"/>
      <c r="L78" s="2"/>
      <c r="M78" s="22"/>
      <c r="N78" s="2"/>
      <c r="O78" s="22"/>
      <c r="P78" s="2"/>
      <c r="Q78" s="22"/>
      <c r="S78" s="22"/>
      <c r="U78" s="22"/>
      <c r="W78" s="22"/>
      <c r="AA78" s="22"/>
      <c r="AC78" s="22"/>
      <c r="AE78" s="22"/>
      <c r="AI78" s="12"/>
      <c r="AJ78" s="13">
        <f>(AJ77+AJ79)/2</f>
        <v>73</v>
      </c>
      <c r="AK78" s="49" t="s">
        <v>0</v>
      </c>
      <c r="AL78" s="14" t="s">
        <v>15</v>
      </c>
      <c r="AM78" s="49" t="s">
        <v>0</v>
      </c>
      <c r="AN78" s="14" t="s">
        <v>15</v>
      </c>
      <c r="AO78" s="49" t="s">
        <v>0</v>
      </c>
      <c r="AP78" s="14" t="s">
        <v>15</v>
      </c>
      <c r="AQ78" s="49" t="s">
        <v>0</v>
      </c>
      <c r="AR78" s="75">
        <f t="shared" si="18"/>
        <v>164</v>
      </c>
      <c r="AS78" s="49" t="s">
        <v>0</v>
      </c>
      <c r="AT78" s="14">
        <f t="shared" si="19"/>
        <v>211.59999999999997</v>
      </c>
      <c r="AU78" s="49" t="s">
        <v>0</v>
      </c>
      <c r="AV78" s="14">
        <f t="shared" si="19"/>
        <v>258.40000000000003</v>
      </c>
      <c r="AW78" s="49" t="s">
        <v>0</v>
      </c>
      <c r="AX78" s="14">
        <f t="shared" si="20"/>
        <v>305.19999999999993</v>
      </c>
      <c r="AY78" s="49" t="s">
        <v>0</v>
      </c>
      <c r="AZ78" s="14">
        <f t="shared" si="15"/>
        <v>332.4794121114474</v>
      </c>
      <c r="BA78" s="49" t="s">
        <v>0</v>
      </c>
      <c r="BB78" s="14">
        <f t="shared" si="16"/>
        <v>360.87892482414435</v>
      </c>
      <c r="BC78" s="49" t="s">
        <v>0</v>
      </c>
      <c r="BD78" s="14">
        <f t="shared" si="17"/>
        <v>421.00989507604044</v>
      </c>
      <c r="BE78" s="49" t="s">
        <v>0</v>
      </c>
      <c r="BF78" s="14">
        <f t="shared" ref="BF78:BF84" si="21">BF77+(BF$85-BF$77)/(AJ$85-AJ$77)</f>
        <v>484.375</v>
      </c>
      <c r="BG78" s="49" t="s">
        <v>0</v>
      </c>
    </row>
    <row r="79" spans="1:59" x14ac:dyDescent="0.2">
      <c r="K79" s="22"/>
      <c r="L79" s="2"/>
      <c r="M79" s="22"/>
      <c r="N79" s="2"/>
      <c r="O79" s="22"/>
      <c r="P79" s="2"/>
      <c r="Q79" s="22"/>
      <c r="S79" s="22"/>
      <c r="U79" s="22"/>
      <c r="W79" s="22"/>
      <c r="AA79" s="22"/>
      <c r="AC79" s="22"/>
      <c r="AE79" s="22"/>
      <c r="AI79" s="12"/>
      <c r="AJ79" s="13">
        <f>AJ77+2</f>
        <v>74</v>
      </c>
      <c r="AK79" s="49" t="s">
        <v>0</v>
      </c>
      <c r="AL79" s="14" t="s">
        <v>15</v>
      </c>
      <c r="AM79" s="49" t="s">
        <v>0</v>
      </c>
      <c r="AN79" s="14" t="s">
        <v>15</v>
      </c>
      <c r="AO79" s="49" t="s">
        <v>0</v>
      </c>
      <c r="AP79" s="14" t="s">
        <v>15</v>
      </c>
      <c r="AQ79" s="49" t="s">
        <v>0</v>
      </c>
      <c r="AR79" s="75">
        <f t="shared" si="18"/>
        <v>167</v>
      </c>
      <c r="AS79" s="49" t="s">
        <v>0</v>
      </c>
      <c r="AT79" s="14">
        <f t="shared" si="19"/>
        <v>215.79999999999995</v>
      </c>
      <c r="AU79" s="49" t="s">
        <v>0</v>
      </c>
      <c r="AV79" s="14">
        <f t="shared" si="19"/>
        <v>264.20000000000005</v>
      </c>
      <c r="AW79" s="49" t="s">
        <v>0</v>
      </c>
      <c r="AX79" s="14">
        <f t="shared" si="20"/>
        <v>311.59999999999991</v>
      </c>
      <c r="AY79" s="49" t="s">
        <v>0</v>
      </c>
      <c r="AZ79" s="14">
        <f t="shared" si="15"/>
        <v>339.45403387432714</v>
      </c>
      <c r="BA79" s="49" t="s">
        <v>0</v>
      </c>
      <c r="BB79" s="14">
        <f t="shared" si="16"/>
        <v>368.45176248673721</v>
      </c>
      <c r="BC79" s="49" t="s">
        <v>0</v>
      </c>
      <c r="BD79" s="14">
        <f t="shared" si="17"/>
        <v>429.84934962863997</v>
      </c>
      <c r="BE79" s="49" t="s">
        <v>0</v>
      </c>
      <c r="BF79" s="14">
        <f t="shared" si="21"/>
        <v>494.75</v>
      </c>
      <c r="BG79" s="49" t="s">
        <v>0</v>
      </c>
    </row>
    <row r="80" spans="1:59" x14ac:dyDescent="0.2">
      <c r="K80" s="22"/>
      <c r="L80" s="2"/>
      <c r="M80" s="22"/>
      <c r="N80" s="2"/>
      <c r="O80" s="22"/>
      <c r="P80" s="2"/>
      <c r="Q80" s="22"/>
      <c r="S80" s="22"/>
      <c r="U80" s="22"/>
      <c r="W80" s="22"/>
      <c r="AA80" s="22"/>
      <c r="AC80" s="22"/>
      <c r="AE80" s="22"/>
      <c r="AI80" s="12"/>
      <c r="AJ80" s="13">
        <f>(AJ79+AJ81)/2</f>
        <v>75</v>
      </c>
      <c r="AK80" s="49" t="s">
        <v>0</v>
      </c>
      <c r="AL80" s="14" t="s">
        <v>15</v>
      </c>
      <c r="AM80" s="49" t="s">
        <v>0</v>
      </c>
      <c r="AN80" s="14" t="s">
        <v>15</v>
      </c>
      <c r="AO80" s="49" t="s">
        <v>0</v>
      </c>
      <c r="AP80" s="14" t="s">
        <v>15</v>
      </c>
      <c r="AQ80" s="49" t="s">
        <v>0</v>
      </c>
      <c r="AR80" s="75">
        <f t="shared" si="18"/>
        <v>170</v>
      </c>
      <c r="AS80" s="49" t="s">
        <v>0</v>
      </c>
      <c r="AT80" s="14">
        <f t="shared" si="19"/>
        <v>219.99999999999994</v>
      </c>
      <c r="AU80" s="49" t="s">
        <v>0</v>
      </c>
      <c r="AV80" s="14">
        <f t="shared" si="19"/>
        <v>270.00000000000006</v>
      </c>
      <c r="AW80" s="49" t="s">
        <v>0</v>
      </c>
      <c r="AX80" s="14">
        <f t="shared" si="20"/>
        <v>317.99999999999989</v>
      </c>
      <c r="AY80" s="49" t="s">
        <v>0</v>
      </c>
      <c r="AZ80" s="14">
        <f t="shared" si="15"/>
        <v>346.42865563720687</v>
      </c>
      <c r="BA80" s="49" t="s">
        <v>0</v>
      </c>
      <c r="BB80" s="14">
        <f t="shared" si="16"/>
        <v>376.02460014933007</v>
      </c>
      <c r="BC80" s="49" t="s">
        <v>0</v>
      </c>
      <c r="BD80" s="14">
        <f t="shared" si="17"/>
        <v>438.6888041812395</v>
      </c>
      <c r="BE80" s="49" t="s">
        <v>0</v>
      </c>
      <c r="BF80" s="14">
        <f t="shared" si="21"/>
        <v>505.125</v>
      </c>
      <c r="BG80" s="49" t="s">
        <v>0</v>
      </c>
    </row>
    <row r="81" spans="11:59" x14ac:dyDescent="0.2">
      <c r="K81" s="22"/>
      <c r="L81" s="2"/>
      <c r="M81" s="22"/>
      <c r="N81" s="2"/>
      <c r="O81" s="22"/>
      <c r="P81" s="2"/>
      <c r="Q81" s="22"/>
      <c r="S81" s="22"/>
      <c r="U81" s="22"/>
      <c r="W81" s="22"/>
      <c r="AA81" s="22"/>
      <c r="AC81" s="22"/>
      <c r="AE81" s="22"/>
      <c r="AI81" s="12"/>
      <c r="AJ81" s="13">
        <v>76</v>
      </c>
      <c r="AK81" s="49" t="s">
        <v>0</v>
      </c>
      <c r="AL81" s="14" t="s">
        <v>15</v>
      </c>
      <c r="AM81" s="49" t="s">
        <v>0</v>
      </c>
      <c r="AN81" s="14" t="s">
        <v>15</v>
      </c>
      <c r="AO81" s="49" t="s">
        <v>0</v>
      </c>
      <c r="AP81" s="14" t="s">
        <v>15</v>
      </c>
      <c r="AQ81" s="49" t="s">
        <v>0</v>
      </c>
      <c r="AR81" s="75">
        <f t="shared" si="18"/>
        <v>173</v>
      </c>
      <c r="AS81" s="49" t="s">
        <v>0</v>
      </c>
      <c r="AT81" s="14">
        <f t="shared" si="19"/>
        <v>224.19999999999993</v>
      </c>
      <c r="AU81" s="49" t="s">
        <v>0</v>
      </c>
      <c r="AV81" s="14">
        <f t="shared" si="19"/>
        <v>275.80000000000007</v>
      </c>
      <c r="AW81" s="49" t="s">
        <v>0</v>
      </c>
      <c r="AX81" s="14">
        <f t="shared" si="20"/>
        <v>324.39999999999986</v>
      </c>
      <c r="AY81" s="49" t="s">
        <v>0</v>
      </c>
      <c r="AZ81" s="14">
        <f t="shared" si="15"/>
        <v>353.40327740008661</v>
      </c>
      <c r="BA81" s="49" t="s">
        <v>0</v>
      </c>
      <c r="BB81" s="14">
        <f t="shared" si="16"/>
        <v>383.59743781192293</v>
      </c>
      <c r="BC81" s="49" t="s">
        <v>0</v>
      </c>
      <c r="BD81" s="14">
        <f t="shared" si="17"/>
        <v>447.52825873383904</v>
      </c>
      <c r="BE81" s="49" t="s">
        <v>0</v>
      </c>
      <c r="BF81" s="14">
        <f t="shared" si="21"/>
        <v>515.5</v>
      </c>
      <c r="BG81" s="49" t="s">
        <v>0</v>
      </c>
    </row>
    <row r="82" spans="11:59" x14ac:dyDescent="0.2">
      <c r="K82" s="22"/>
      <c r="L82" s="2"/>
      <c r="M82" s="22"/>
      <c r="N82" s="2"/>
      <c r="O82" s="22"/>
      <c r="P82" s="2"/>
      <c r="Q82" s="22"/>
      <c r="S82" s="22"/>
      <c r="U82" s="22"/>
      <c r="W82" s="22"/>
      <c r="AA82" s="22"/>
      <c r="AC82" s="22"/>
      <c r="AE82" s="22"/>
      <c r="AI82" s="12"/>
      <c r="AJ82" s="13">
        <f>(AJ81+AJ83)/2</f>
        <v>77</v>
      </c>
      <c r="AK82" s="49" t="s">
        <v>0</v>
      </c>
      <c r="AL82" s="14" t="s">
        <v>15</v>
      </c>
      <c r="AM82" s="49" t="s">
        <v>0</v>
      </c>
      <c r="AN82" s="14" t="s">
        <v>15</v>
      </c>
      <c r="AO82" s="49" t="s">
        <v>0</v>
      </c>
      <c r="AP82" s="14" t="s">
        <v>15</v>
      </c>
      <c r="AQ82" s="49" t="s">
        <v>0</v>
      </c>
      <c r="AR82" s="75">
        <f t="shared" si="18"/>
        <v>176</v>
      </c>
      <c r="AS82" s="49" t="s">
        <v>0</v>
      </c>
      <c r="AT82" s="14">
        <f t="shared" si="19"/>
        <v>228.39999999999992</v>
      </c>
      <c r="AU82" s="49" t="s">
        <v>0</v>
      </c>
      <c r="AV82" s="14">
        <f t="shared" si="19"/>
        <v>281.60000000000008</v>
      </c>
      <c r="AW82" s="49" t="s">
        <v>0</v>
      </c>
      <c r="AX82" s="14">
        <f t="shared" si="20"/>
        <v>330.79999999999984</v>
      </c>
      <c r="AY82" s="49" t="s">
        <v>0</v>
      </c>
      <c r="AZ82" s="14">
        <f t="shared" si="15"/>
        <v>360.37789916296634</v>
      </c>
      <c r="BA82" s="49" t="s">
        <v>0</v>
      </c>
      <c r="BB82" s="14">
        <f t="shared" si="16"/>
        <v>391.17027547451579</v>
      </c>
      <c r="BC82" s="49" t="s">
        <v>0</v>
      </c>
      <c r="BD82" s="14">
        <f t="shared" si="17"/>
        <v>456.36771328643857</v>
      </c>
      <c r="BE82" s="49" t="s">
        <v>0</v>
      </c>
      <c r="BF82" s="14">
        <f t="shared" si="21"/>
        <v>525.875</v>
      </c>
      <c r="BG82" s="49" t="s">
        <v>0</v>
      </c>
    </row>
    <row r="83" spans="11:59" x14ac:dyDescent="0.2">
      <c r="K83" s="22"/>
      <c r="L83" s="2"/>
      <c r="M83" s="22"/>
      <c r="N83" s="2"/>
      <c r="O83" s="22"/>
      <c r="P83" s="2"/>
      <c r="Q83" s="22"/>
      <c r="S83" s="22"/>
      <c r="U83" s="22"/>
      <c r="W83" s="22"/>
      <c r="AA83" s="22"/>
      <c r="AC83" s="22"/>
      <c r="AE83" s="22"/>
      <c r="AI83" s="12"/>
      <c r="AJ83" s="13">
        <v>78</v>
      </c>
      <c r="AK83" s="49" t="s">
        <v>0</v>
      </c>
      <c r="AL83" s="14" t="s">
        <v>15</v>
      </c>
      <c r="AM83" s="49" t="s">
        <v>0</v>
      </c>
      <c r="AN83" s="14" t="s">
        <v>15</v>
      </c>
      <c r="AO83" s="49" t="s">
        <v>0</v>
      </c>
      <c r="AP83" s="14" t="s">
        <v>15</v>
      </c>
      <c r="AQ83" s="49" t="s">
        <v>0</v>
      </c>
      <c r="AR83" s="75">
        <f t="shared" si="18"/>
        <v>179</v>
      </c>
      <c r="AS83" s="49" t="s">
        <v>0</v>
      </c>
      <c r="AT83" s="14">
        <f t="shared" si="19"/>
        <v>232.59999999999991</v>
      </c>
      <c r="AU83" s="49" t="s">
        <v>0</v>
      </c>
      <c r="AV83" s="14">
        <f t="shared" si="19"/>
        <v>287.40000000000009</v>
      </c>
      <c r="AW83" s="49" t="s">
        <v>0</v>
      </c>
      <c r="AX83" s="14">
        <f t="shared" si="20"/>
        <v>337.19999999999982</v>
      </c>
      <c r="AY83" s="49" t="s">
        <v>0</v>
      </c>
      <c r="AZ83" s="14">
        <f t="shared" si="15"/>
        <v>367.35252092584608</v>
      </c>
      <c r="BA83" s="49" t="s">
        <v>0</v>
      </c>
      <c r="BB83" s="14">
        <f t="shared" si="16"/>
        <v>398.74311313710865</v>
      </c>
      <c r="BC83" s="49" t="s">
        <v>0</v>
      </c>
      <c r="BD83" s="14">
        <f t="shared" si="17"/>
        <v>465.20716783903811</v>
      </c>
      <c r="BE83" s="49" t="s">
        <v>0</v>
      </c>
      <c r="BF83" s="14">
        <f t="shared" si="21"/>
        <v>536.25</v>
      </c>
      <c r="BG83" s="49" t="s">
        <v>0</v>
      </c>
    </row>
    <row r="84" spans="11:59" x14ac:dyDescent="0.2">
      <c r="K84" s="22"/>
      <c r="L84" s="2"/>
      <c r="M84" s="22"/>
      <c r="N84" s="2"/>
      <c r="O84" s="22"/>
      <c r="P84" s="2"/>
      <c r="Q84" s="22"/>
      <c r="S84" s="22"/>
      <c r="U84" s="22"/>
      <c r="W84" s="22"/>
      <c r="AA84" s="22"/>
      <c r="AC84" s="22"/>
      <c r="AE84" s="22"/>
      <c r="AI84" s="12"/>
      <c r="AJ84" s="13">
        <f>(AJ83+AJ85)/2</f>
        <v>79</v>
      </c>
      <c r="AK84" s="49" t="s">
        <v>0</v>
      </c>
      <c r="AL84" s="14" t="s">
        <v>15</v>
      </c>
      <c r="AM84" s="49" t="s">
        <v>0</v>
      </c>
      <c r="AN84" s="14" t="s">
        <v>15</v>
      </c>
      <c r="AO84" s="49" t="s">
        <v>0</v>
      </c>
      <c r="AP84" s="14" t="s">
        <v>15</v>
      </c>
      <c r="AQ84" s="49" t="s">
        <v>0</v>
      </c>
      <c r="AR84" s="75">
        <f t="shared" si="18"/>
        <v>182</v>
      </c>
      <c r="AS84" s="49" t="s">
        <v>0</v>
      </c>
      <c r="AT84" s="14">
        <f t="shared" si="19"/>
        <v>236.7999999999999</v>
      </c>
      <c r="AU84" s="49" t="s">
        <v>0</v>
      </c>
      <c r="AV84" s="14">
        <f t="shared" si="19"/>
        <v>293.2000000000001</v>
      </c>
      <c r="AW84" s="49" t="s">
        <v>0</v>
      </c>
      <c r="AX84" s="14">
        <f t="shared" si="20"/>
        <v>343.5999999999998</v>
      </c>
      <c r="AY84" s="49" t="s">
        <v>0</v>
      </c>
      <c r="AZ84" s="14">
        <f t="shared" si="15"/>
        <v>374.32714268872581</v>
      </c>
      <c r="BA84" s="49" t="s">
        <v>0</v>
      </c>
      <c r="BB84" s="14">
        <f t="shared" si="16"/>
        <v>406.31595079970151</v>
      </c>
      <c r="BC84" s="49" t="s">
        <v>0</v>
      </c>
      <c r="BD84" s="14">
        <f t="shared" si="17"/>
        <v>474.04662239163764</v>
      </c>
      <c r="BE84" s="49" t="s">
        <v>0</v>
      </c>
      <c r="BF84" s="14">
        <f t="shared" si="21"/>
        <v>546.625</v>
      </c>
      <c r="BG84" s="49" t="s">
        <v>0</v>
      </c>
    </row>
    <row r="85" spans="11:59" x14ac:dyDescent="0.2">
      <c r="K85" s="22"/>
      <c r="L85" s="2"/>
      <c r="M85" s="22"/>
      <c r="N85" s="2"/>
      <c r="O85" s="22"/>
      <c r="P85" s="2"/>
      <c r="Q85" s="22"/>
      <c r="S85" s="22"/>
      <c r="U85" s="22"/>
      <c r="W85" s="22"/>
      <c r="AA85" s="22"/>
      <c r="AC85" s="22"/>
      <c r="AE85" s="22"/>
      <c r="AI85" s="12"/>
      <c r="AJ85" s="13">
        <v>80</v>
      </c>
      <c r="AK85" s="49" t="s">
        <v>0</v>
      </c>
      <c r="AL85" s="14" t="s">
        <v>15</v>
      </c>
      <c r="AM85" s="49" t="s">
        <v>0</v>
      </c>
      <c r="AN85" s="14" t="s">
        <v>15</v>
      </c>
      <c r="AO85" s="49" t="s">
        <v>0</v>
      </c>
      <c r="AP85" s="14" t="s">
        <v>15</v>
      </c>
      <c r="AQ85" s="49" t="s">
        <v>0</v>
      </c>
      <c r="AR85" s="75">
        <f t="shared" si="18"/>
        <v>185</v>
      </c>
      <c r="AS85" s="49" t="s">
        <v>0</v>
      </c>
      <c r="AT85" s="14">
        <v>241</v>
      </c>
      <c r="AU85" s="49" t="s">
        <v>0</v>
      </c>
      <c r="AV85" s="14">
        <v>299</v>
      </c>
      <c r="AW85" s="49" t="s">
        <v>0</v>
      </c>
      <c r="AX85" s="14">
        <v>350</v>
      </c>
      <c r="AY85" s="49" t="s">
        <v>0</v>
      </c>
      <c r="AZ85" s="14">
        <f>$BF85-($BF85-$AX85)*($BF$3-AZ$3)/($BF$3-$AX$3)</f>
        <v>381.30176445160532</v>
      </c>
      <c r="BA85" s="49" t="s">
        <v>0</v>
      </c>
      <c r="BB85" s="14">
        <f>$BF85-($BF85-$AX85)*($BF$3-BB$3)/($BF$3-$AX$3)</f>
        <v>413.88878846229414</v>
      </c>
      <c r="BC85" s="49" t="s">
        <v>0</v>
      </c>
      <c r="BD85" s="14">
        <f>$BF85-($BF85-$AX85)*($BF$3-BD$3)/($BF$3-$AX$3)</f>
        <v>482.88607694423706</v>
      </c>
      <c r="BE85" s="49" t="s">
        <v>0</v>
      </c>
      <c r="BF85" s="14">
        <v>557</v>
      </c>
      <c r="BG85" s="49" t="s">
        <v>0</v>
      </c>
    </row>
    <row r="86" spans="11:59" x14ac:dyDescent="0.2">
      <c r="K86" s="22"/>
      <c r="L86" s="2"/>
      <c r="M86" s="22"/>
      <c r="N86" s="2"/>
      <c r="O86" s="22"/>
      <c r="P86" s="2"/>
      <c r="Q86" s="22"/>
      <c r="R86" s="2"/>
      <c r="S86" s="22"/>
      <c r="T86" s="2"/>
      <c r="U86" s="22"/>
      <c r="W86" s="22"/>
      <c r="AA86" s="22"/>
      <c r="AC86" s="22"/>
      <c r="AE86" s="22"/>
      <c r="AI86" s="12"/>
      <c r="AJ86" s="13">
        <f>(AJ85+AJ87)/2</f>
        <v>81</v>
      </c>
      <c r="AK86" s="49" t="s">
        <v>0</v>
      </c>
      <c r="AL86" s="14" t="s">
        <v>15</v>
      </c>
      <c r="AM86" s="49" t="s">
        <v>0</v>
      </c>
      <c r="AN86" s="14" t="s">
        <v>15</v>
      </c>
      <c r="AO86" s="49" t="s">
        <v>0</v>
      </c>
      <c r="AP86" s="14" t="s">
        <v>15</v>
      </c>
      <c r="AQ86" s="49" t="s">
        <v>0</v>
      </c>
      <c r="AR86" s="75">
        <f t="shared" si="18"/>
        <v>188</v>
      </c>
      <c r="AS86" s="49" t="s">
        <v>0</v>
      </c>
      <c r="AT86" s="14">
        <f>AT85+(AT$95-AT$85)/($AJ$95-$AJ$85)</f>
        <v>245.7</v>
      </c>
      <c r="AU86" s="49" t="s">
        <v>0</v>
      </c>
      <c r="AV86" s="14">
        <f>AV85+(AV$95-AV$85)/($AJ$95-$AJ$85)</f>
        <v>304.2</v>
      </c>
      <c r="AW86" s="49" t="s">
        <v>0</v>
      </c>
      <c r="AX86" s="14">
        <f>AX85+(AX$95-AX$85)/($AJ$95-$AJ$85)</f>
        <v>357</v>
      </c>
      <c r="AY86" s="49" t="s">
        <v>0</v>
      </c>
      <c r="AZ86" s="14">
        <f t="shared" ref="AZ86:AZ94" si="22">AZ85+(AZ$95-AZ$85)/($AJ$95-$AJ$85)</f>
        <v>388.91923081961204</v>
      </c>
      <c r="BA86" s="49" t="s">
        <v>0</v>
      </c>
      <c r="BB86" s="14">
        <f t="shared" ref="BB86:BB94" si="23">BB85+(BB$95-BB$85)/($AJ$95-$AJ$85)</f>
        <v>422.14907454709788</v>
      </c>
      <c r="BC86" s="49" t="s">
        <v>0</v>
      </c>
      <c r="BD86" s="14">
        <f t="shared" ref="BD86:BD94" si="24">BD85+(BD$95-BD$85)/($AJ$95-$AJ$85)</f>
        <v>492.5074206520743</v>
      </c>
      <c r="BE86" s="49" t="s">
        <v>0</v>
      </c>
      <c r="BF86" s="14">
        <f t="shared" ref="BF86:BF96" si="25">BF85+(BF$97-BF$85)/(AJ$97-AJ$85)</f>
        <v>568.08333333333337</v>
      </c>
      <c r="BG86" s="49" t="s">
        <v>0</v>
      </c>
    </row>
    <row r="87" spans="11:59" x14ac:dyDescent="0.2">
      <c r="K87" s="22"/>
      <c r="L87" s="2"/>
      <c r="M87" s="22"/>
      <c r="N87" s="2"/>
      <c r="O87" s="22"/>
      <c r="P87" s="2"/>
      <c r="Q87" s="22"/>
      <c r="R87" s="2"/>
      <c r="S87" s="22"/>
      <c r="T87" s="2"/>
      <c r="U87" s="22"/>
      <c r="W87" s="22"/>
      <c r="AA87" s="22"/>
      <c r="AC87" s="22"/>
      <c r="AE87" s="22"/>
      <c r="AI87" s="12"/>
      <c r="AJ87" s="13">
        <v>82</v>
      </c>
      <c r="AK87" s="49" t="s">
        <v>0</v>
      </c>
      <c r="AL87" s="14" t="s">
        <v>15</v>
      </c>
      <c r="AM87" s="49" t="s">
        <v>0</v>
      </c>
      <c r="AN87" s="14" t="s">
        <v>15</v>
      </c>
      <c r="AO87" s="49" t="s">
        <v>0</v>
      </c>
      <c r="AP87" s="14" t="s">
        <v>15</v>
      </c>
      <c r="AQ87" s="49" t="s">
        <v>0</v>
      </c>
      <c r="AR87" s="14" t="s">
        <v>15</v>
      </c>
      <c r="AS87" s="49" t="s">
        <v>0</v>
      </c>
      <c r="AT87" s="14">
        <f t="shared" ref="AT87:AV94" si="26">AT86+(AT$95-AT$85)/($AJ$95-$AJ$85)</f>
        <v>250.39999999999998</v>
      </c>
      <c r="AU87" s="49" t="s">
        <v>0</v>
      </c>
      <c r="AV87" s="14">
        <f t="shared" si="26"/>
        <v>309.39999999999998</v>
      </c>
      <c r="AW87" s="49" t="s">
        <v>0</v>
      </c>
      <c r="AX87" s="14">
        <f t="shared" ref="AX87:AX94" si="27">AX86+(AX$95-AX$85)/($AJ$95-$AJ$85)</f>
        <v>364</v>
      </c>
      <c r="AY87" s="49" t="s">
        <v>0</v>
      </c>
      <c r="AZ87" s="14">
        <f t="shared" si="22"/>
        <v>396.53669718761876</v>
      </c>
      <c r="BA87" s="49" t="s">
        <v>0</v>
      </c>
      <c r="BB87" s="14">
        <f t="shared" si="23"/>
        <v>430.40936063190162</v>
      </c>
      <c r="BC87" s="49" t="s">
        <v>0</v>
      </c>
      <c r="BD87" s="14">
        <f t="shared" si="24"/>
        <v>502.12876435991154</v>
      </c>
      <c r="BE87" s="49" t="s">
        <v>0</v>
      </c>
      <c r="BF87" s="14">
        <f t="shared" si="25"/>
        <v>579.16666666666674</v>
      </c>
      <c r="BG87" s="49" t="s">
        <v>0</v>
      </c>
    </row>
    <row r="88" spans="11:59" x14ac:dyDescent="0.2">
      <c r="K88" s="22"/>
      <c r="L88" s="2"/>
      <c r="M88" s="22"/>
      <c r="N88" s="2"/>
      <c r="O88" s="22"/>
      <c r="P88" s="2"/>
      <c r="Q88" s="22"/>
      <c r="R88" s="2"/>
      <c r="S88" s="22"/>
      <c r="T88" s="2"/>
      <c r="U88" s="22"/>
      <c r="W88" s="22"/>
      <c r="AA88" s="22"/>
      <c r="AC88" s="22"/>
      <c r="AE88" s="22"/>
      <c r="AI88" s="12"/>
      <c r="AJ88" s="13">
        <f>(AJ87+AJ89)/2</f>
        <v>83</v>
      </c>
      <c r="AK88" s="49" t="s">
        <v>0</v>
      </c>
      <c r="AL88" s="14" t="s">
        <v>15</v>
      </c>
      <c r="AM88" s="49" t="s">
        <v>0</v>
      </c>
      <c r="AN88" s="14" t="s">
        <v>15</v>
      </c>
      <c r="AO88" s="49" t="s">
        <v>0</v>
      </c>
      <c r="AP88" s="14" t="s">
        <v>15</v>
      </c>
      <c r="AQ88" s="49" t="s">
        <v>0</v>
      </c>
      <c r="AR88" s="14" t="s">
        <v>15</v>
      </c>
      <c r="AS88" s="49" t="s">
        <v>0</v>
      </c>
      <c r="AT88" s="14">
        <f t="shared" si="26"/>
        <v>255.09999999999997</v>
      </c>
      <c r="AU88" s="49" t="s">
        <v>0</v>
      </c>
      <c r="AV88" s="14">
        <f t="shared" si="26"/>
        <v>314.59999999999997</v>
      </c>
      <c r="AW88" s="49" t="s">
        <v>0</v>
      </c>
      <c r="AX88" s="14">
        <f t="shared" si="27"/>
        <v>371</v>
      </c>
      <c r="AY88" s="49" t="s">
        <v>0</v>
      </c>
      <c r="AZ88" s="14">
        <f t="shared" si="22"/>
        <v>404.15416355562547</v>
      </c>
      <c r="BA88" s="49" t="s">
        <v>0</v>
      </c>
      <c r="BB88" s="14">
        <f t="shared" si="23"/>
        <v>438.66964671670536</v>
      </c>
      <c r="BC88" s="49" t="s">
        <v>0</v>
      </c>
      <c r="BD88" s="14">
        <f t="shared" si="24"/>
        <v>511.75010806774878</v>
      </c>
      <c r="BE88" s="49" t="s">
        <v>0</v>
      </c>
      <c r="BF88" s="14">
        <f t="shared" si="25"/>
        <v>590.25000000000011</v>
      </c>
      <c r="BG88" s="49" t="s">
        <v>0</v>
      </c>
    </row>
    <row r="89" spans="11:59" x14ac:dyDescent="0.2">
      <c r="K89" s="22"/>
      <c r="L89" s="2"/>
      <c r="M89" s="22"/>
      <c r="N89" s="2"/>
      <c r="O89" s="22"/>
      <c r="P89" s="2"/>
      <c r="Q89" s="22"/>
      <c r="R89" s="2"/>
      <c r="S89" s="22"/>
      <c r="T89" s="2"/>
      <c r="U89" s="22"/>
      <c r="W89" s="22"/>
      <c r="AA89" s="22"/>
      <c r="AC89" s="22"/>
      <c r="AE89" s="22"/>
      <c r="AI89" s="12"/>
      <c r="AJ89" s="13">
        <v>84</v>
      </c>
      <c r="AK89" s="49" t="s">
        <v>0</v>
      </c>
      <c r="AL89" s="14" t="s">
        <v>15</v>
      </c>
      <c r="AM89" s="49" t="s">
        <v>0</v>
      </c>
      <c r="AN89" s="14" t="s">
        <v>15</v>
      </c>
      <c r="AO89" s="49" t="s">
        <v>0</v>
      </c>
      <c r="AP89" s="14" t="s">
        <v>15</v>
      </c>
      <c r="AQ89" s="49" t="s">
        <v>0</v>
      </c>
      <c r="AR89" s="14" t="s">
        <v>15</v>
      </c>
      <c r="AS89" s="49" t="s">
        <v>0</v>
      </c>
      <c r="AT89" s="14">
        <f t="shared" si="26"/>
        <v>259.79999999999995</v>
      </c>
      <c r="AU89" s="49" t="s">
        <v>0</v>
      </c>
      <c r="AV89" s="14">
        <f t="shared" si="26"/>
        <v>319.79999999999995</v>
      </c>
      <c r="AW89" s="49" t="s">
        <v>0</v>
      </c>
      <c r="AX89" s="14">
        <f t="shared" si="27"/>
        <v>378</v>
      </c>
      <c r="AY89" s="49" t="s">
        <v>0</v>
      </c>
      <c r="AZ89" s="14">
        <f t="shared" si="22"/>
        <v>411.77162992363219</v>
      </c>
      <c r="BA89" s="49" t="s">
        <v>0</v>
      </c>
      <c r="BB89" s="14">
        <f t="shared" si="23"/>
        <v>446.9299328015091</v>
      </c>
      <c r="BC89" s="49" t="s">
        <v>0</v>
      </c>
      <c r="BD89" s="14">
        <f t="shared" si="24"/>
        <v>521.37145177558602</v>
      </c>
      <c r="BE89" s="49" t="s">
        <v>0</v>
      </c>
      <c r="BF89" s="14">
        <f t="shared" si="25"/>
        <v>601.33333333333348</v>
      </c>
      <c r="BG89" s="49" t="s">
        <v>0</v>
      </c>
    </row>
    <row r="90" spans="11:59" x14ac:dyDescent="0.2">
      <c r="K90" s="22"/>
      <c r="L90" s="2"/>
      <c r="M90" s="22"/>
      <c r="N90" s="2"/>
      <c r="O90" s="22"/>
      <c r="P90" s="2"/>
      <c r="Q90" s="22"/>
      <c r="R90" s="2"/>
      <c r="S90" s="22"/>
      <c r="T90" s="2"/>
      <c r="U90" s="22"/>
      <c r="W90" s="22"/>
      <c r="AA90" s="22"/>
      <c r="AC90" s="22"/>
      <c r="AE90" s="22"/>
      <c r="AI90" s="12"/>
      <c r="AJ90" s="13">
        <f>(AJ89+AJ91)/2</f>
        <v>85</v>
      </c>
      <c r="AK90" s="49" t="s">
        <v>0</v>
      </c>
      <c r="AL90" s="14" t="s">
        <v>15</v>
      </c>
      <c r="AM90" s="49" t="s">
        <v>0</v>
      </c>
      <c r="AN90" s="14" t="s">
        <v>15</v>
      </c>
      <c r="AO90" s="49" t="s">
        <v>0</v>
      </c>
      <c r="AP90" s="14" t="s">
        <v>15</v>
      </c>
      <c r="AQ90" s="49" t="s">
        <v>0</v>
      </c>
      <c r="AR90" s="14" t="s">
        <v>15</v>
      </c>
      <c r="AS90" s="49" t="s">
        <v>0</v>
      </c>
      <c r="AT90" s="14">
        <f t="shared" si="26"/>
        <v>264.49999999999994</v>
      </c>
      <c r="AU90" s="49" t="s">
        <v>0</v>
      </c>
      <c r="AV90" s="14">
        <f t="shared" si="26"/>
        <v>324.99999999999994</v>
      </c>
      <c r="AW90" s="49" t="s">
        <v>0</v>
      </c>
      <c r="AX90" s="14">
        <f t="shared" si="27"/>
        <v>385</v>
      </c>
      <c r="AY90" s="49" t="s">
        <v>0</v>
      </c>
      <c r="AZ90" s="14">
        <f t="shared" si="22"/>
        <v>419.38909629163891</v>
      </c>
      <c r="BA90" s="49" t="s">
        <v>0</v>
      </c>
      <c r="BB90" s="14">
        <f t="shared" si="23"/>
        <v>455.19021888631283</v>
      </c>
      <c r="BC90" s="49" t="s">
        <v>0</v>
      </c>
      <c r="BD90" s="14">
        <f t="shared" si="24"/>
        <v>530.99279548342327</v>
      </c>
      <c r="BE90" s="49" t="s">
        <v>0</v>
      </c>
      <c r="BF90" s="14">
        <f t="shared" si="25"/>
        <v>612.41666666666686</v>
      </c>
      <c r="BG90" s="49" t="s">
        <v>0</v>
      </c>
    </row>
    <row r="91" spans="11:59" x14ac:dyDescent="0.2">
      <c r="K91" s="22"/>
      <c r="L91" s="2"/>
      <c r="M91" s="22"/>
      <c r="N91" s="2"/>
      <c r="O91" s="22"/>
      <c r="P91" s="2"/>
      <c r="Q91" s="22"/>
      <c r="R91" s="2"/>
      <c r="S91" s="22"/>
      <c r="T91" s="2"/>
      <c r="U91" s="22"/>
      <c r="W91" s="22"/>
      <c r="AA91" s="22"/>
      <c r="AC91" s="22"/>
      <c r="AE91" s="22"/>
      <c r="AI91" s="12"/>
      <c r="AJ91" s="13">
        <v>86</v>
      </c>
      <c r="AK91" s="49" t="s">
        <v>0</v>
      </c>
      <c r="AL91" s="14" t="s">
        <v>15</v>
      </c>
      <c r="AM91" s="49" t="s">
        <v>0</v>
      </c>
      <c r="AN91" s="14" t="s">
        <v>15</v>
      </c>
      <c r="AO91" s="49" t="s">
        <v>0</v>
      </c>
      <c r="AP91" s="14" t="s">
        <v>15</v>
      </c>
      <c r="AQ91" s="49" t="s">
        <v>0</v>
      </c>
      <c r="AR91" s="14" t="s">
        <v>15</v>
      </c>
      <c r="AS91" s="49" t="s">
        <v>0</v>
      </c>
      <c r="AT91" s="14">
        <f t="shared" si="26"/>
        <v>269.19999999999993</v>
      </c>
      <c r="AU91" s="49" t="s">
        <v>0</v>
      </c>
      <c r="AV91" s="14">
        <f t="shared" si="26"/>
        <v>330.19999999999993</v>
      </c>
      <c r="AW91" s="49" t="s">
        <v>0</v>
      </c>
      <c r="AX91" s="14">
        <f t="shared" si="27"/>
        <v>392</v>
      </c>
      <c r="AY91" s="49" t="s">
        <v>0</v>
      </c>
      <c r="AZ91" s="14">
        <f t="shared" si="22"/>
        <v>427.00656265964562</v>
      </c>
      <c r="BA91" s="49" t="s">
        <v>0</v>
      </c>
      <c r="BB91" s="14">
        <f t="shared" si="23"/>
        <v>463.45050497111657</v>
      </c>
      <c r="BC91" s="49" t="s">
        <v>0</v>
      </c>
      <c r="BD91" s="14">
        <f t="shared" si="24"/>
        <v>540.61413919126051</v>
      </c>
      <c r="BE91" s="49" t="s">
        <v>0</v>
      </c>
      <c r="BF91" s="14">
        <f t="shared" si="25"/>
        <v>623.50000000000023</v>
      </c>
      <c r="BG91" s="49" t="s">
        <v>0</v>
      </c>
    </row>
    <row r="92" spans="11:59" x14ac:dyDescent="0.2">
      <c r="K92" s="22"/>
      <c r="L92" s="2"/>
      <c r="M92" s="22"/>
      <c r="N92" s="2"/>
      <c r="O92" s="22"/>
      <c r="P92" s="2"/>
      <c r="Q92" s="22"/>
      <c r="R92" s="2"/>
      <c r="S92" s="22"/>
      <c r="T92" s="2"/>
      <c r="U92" s="22"/>
      <c r="W92" s="22"/>
      <c r="AA92" s="22"/>
      <c r="AC92" s="22"/>
      <c r="AE92" s="22"/>
      <c r="AI92" s="12"/>
      <c r="AJ92" s="13">
        <f>(AJ91+AJ93)/2</f>
        <v>87</v>
      </c>
      <c r="AK92" s="49" t="s">
        <v>0</v>
      </c>
      <c r="AL92" s="14" t="s">
        <v>15</v>
      </c>
      <c r="AM92" s="49" t="s">
        <v>0</v>
      </c>
      <c r="AN92" s="14" t="s">
        <v>15</v>
      </c>
      <c r="AO92" s="49" t="s">
        <v>0</v>
      </c>
      <c r="AP92" s="14" t="s">
        <v>15</v>
      </c>
      <c r="AQ92" s="49" t="s">
        <v>0</v>
      </c>
      <c r="AR92" s="14" t="s">
        <v>15</v>
      </c>
      <c r="AS92" s="49" t="s">
        <v>0</v>
      </c>
      <c r="AT92" s="14">
        <f t="shared" si="26"/>
        <v>273.89999999999992</v>
      </c>
      <c r="AU92" s="49" t="s">
        <v>0</v>
      </c>
      <c r="AV92" s="14">
        <f t="shared" si="26"/>
        <v>335.39999999999992</v>
      </c>
      <c r="AW92" s="49" t="s">
        <v>0</v>
      </c>
      <c r="AX92" s="14">
        <f t="shared" si="27"/>
        <v>399</v>
      </c>
      <c r="AY92" s="49" t="s">
        <v>0</v>
      </c>
      <c r="AZ92" s="14">
        <f t="shared" si="22"/>
        <v>434.62402902765234</v>
      </c>
      <c r="BA92" s="49" t="s">
        <v>0</v>
      </c>
      <c r="BB92" s="14">
        <f t="shared" si="23"/>
        <v>471.71079105592031</v>
      </c>
      <c r="BC92" s="49" t="s">
        <v>0</v>
      </c>
      <c r="BD92" s="14">
        <f t="shared" si="24"/>
        <v>550.23548289909775</v>
      </c>
      <c r="BE92" s="49" t="s">
        <v>0</v>
      </c>
      <c r="BF92" s="14">
        <f t="shared" si="25"/>
        <v>634.5833333333336</v>
      </c>
      <c r="BG92" s="49" t="s">
        <v>0</v>
      </c>
    </row>
    <row r="93" spans="11:59" x14ac:dyDescent="0.2">
      <c r="K93" s="22"/>
      <c r="L93" s="2"/>
      <c r="M93" s="22"/>
      <c r="N93" s="2"/>
      <c r="O93" s="22"/>
      <c r="P93" s="2"/>
      <c r="Q93" s="22"/>
      <c r="R93" s="2"/>
      <c r="S93" s="22"/>
      <c r="T93" s="2"/>
      <c r="U93" s="22"/>
      <c r="W93" s="22"/>
      <c r="AA93" s="22"/>
      <c r="AC93" s="22"/>
      <c r="AE93" s="22"/>
      <c r="AI93" s="12"/>
      <c r="AJ93" s="13">
        <v>88</v>
      </c>
      <c r="AK93" s="49" t="s">
        <v>0</v>
      </c>
      <c r="AL93" s="14" t="s">
        <v>15</v>
      </c>
      <c r="AM93" s="49" t="s">
        <v>0</v>
      </c>
      <c r="AN93" s="14" t="s">
        <v>15</v>
      </c>
      <c r="AO93" s="49" t="s">
        <v>0</v>
      </c>
      <c r="AP93" s="14" t="s">
        <v>15</v>
      </c>
      <c r="AQ93" s="49" t="s">
        <v>0</v>
      </c>
      <c r="AR93" s="14" t="s">
        <v>15</v>
      </c>
      <c r="AS93" s="49" t="s">
        <v>0</v>
      </c>
      <c r="AT93" s="14">
        <f t="shared" si="26"/>
        <v>278.59999999999991</v>
      </c>
      <c r="AU93" s="49" t="s">
        <v>0</v>
      </c>
      <c r="AV93" s="14">
        <f t="shared" si="26"/>
        <v>340.59999999999991</v>
      </c>
      <c r="AW93" s="49" t="s">
        <v>0</v>
      </c>
      <c r="AX93" s="14">
        <f t="shared" si="27"/>
        <v>406</v>
      </c>
      <c r="AY93" s="49" t="s">
        <v>0</v>
      </c>
      <c r="AZ93" s="14">
        <f t="shared" si="22"/>
        <v>442.24149539565906</v>
      </c>
      <c r="BA93" s="49" t="s">
        <v>0</v>
      </c>
      <c r="BB93" s="14">
        <f t="shared" si="23"/>
        <v>479.97107714072405</v>
      </c>
      <c r="BC93" s="49" t="s">
        <v>0</v>
      </c>
      <c r="BD93" s="14">
        <f t="shared" si="24"/>
        <v>559.85682660693499</v>
      </c>
      <c r="BE93" s="49" t="s">
        <v>0</v>
      </c>
      <c r="BF93" s="14">
        <f t="shared" si="25"/>
        <v>645.66666666666697</v>
      </c>
      <c r="BG93" s="49" t="s">
        <v>0</v>
      </c>
    </row>
    <row r="94" spans="11:59" x14ac:dyDescent="0.2">
      <c r="K94" s="22"/>
      <c r="L94" s="2"/>
      <c r="M94" s="22"/>
      <c r="N94" s="2"/>
      <c r="O94" s="22"/>
      <c r="P94" s="2"/>
      <c r="Q94" s="22"/>
      <c r="R94" s="2"/>
      <c r="S94" s="22"/>
      <c r="T94" s="2"/>
      <c r="U94" s="22"/>
      <c r="W94" s="22"/>
      <c r="AA94" s="22"/>
      <c r="AC94" s="22"/>
      <c r="AE94" s="22"/>
      <c r="AI94" s="12"/>
      <c r="AJ94" s="13">
        <f>(AJ93+AJ95)/2</f>
        <v>89</v>
      </c>
      <c r="AK94" s="49" t="s">
        <v>0</v>
      </c>
      <c r="AL94" s="14" t="s">
        <v>15</v>
      </c>
      <c r="AM94" s="49" t="s">
        <v>0</v>
      </c>
      <c r="AN94" s="14" t="s">
        <v>15</v>
      </c>
      <c r="AO94" s="49" t="s">
        <v>0</v>
      </c>
      <c r="AP94" s="14" t="s">
        <v>15</v>
      </c>
      <c r="AQ94" s="49" t="s">
        <v>0</v>
      </c>
      <c r="AR94" s="14" t="s">
        <v>15</v>
      </c>
      <c r="AS94" s="49" t="s">
        <v>0</v>
      </c>
      <c r="AT94" s="14">
        <f t="shared" si="26"/>
        <v>283.2999999999999</v>
      </c>
      <c r="AU94" s="49" t="s">
        <v>0</v>
      </c>
      <c r="AV94" s="14">
        <f t="shared" si="26"/>
        <v>345.7999999999999</v>
      </c>
      <c r="AW94" s="49" t="s">
        <v>0</v>
      </c>
      <c r="AX94" s="14">
        <f t="shared" si="27"/>
        <v>413</v>
      </c>
      <c r="AY94" s="49" t="s">
        <v>0</v>
      </c>
      <c r="AZ94" s="14">
        <f t="shared" si="22"/>
        <v>449.85896176366577</v>
      </c>
      <c r="BA94" s="49" t="s">
        <v>0</v>
      </c>
      <c r="BB94" s="14">
        <f t="shared" si="23"/>
        <v>488.23136322552779</v>
      </c>
      <c r="BC94" s="49" t="s">
        <v>0</v>
      </c>
      <c r="BD94" s="14">
        <f t="shared" si="24"/>
        <v>569.47817031477223</v>
      </c>
      <c r="BE94" s="49" t="s">
        <v>0</v>
      </c>
      <c r="BF94" s="14">
        <f t="shared" si="25"/>
        <v>656.75000000000034</v>
      </c>
      <c r="BG94" s="49" t="s">
        <v>0</v>
      </c>
    </row>
    <row r="95" spans="11:59" x14ac:dyDescent="0.2">
      <c r="K95" s="22"/>
      <c r="L95" s="2"/>
      <c r="M95" s="22"/>
      <c r="N95" s="2"/>
      <c r="O95" s="22"/>
      <c r="P95" s="2"/>
      <c r="Q95" s="22"/>
      <c r="R95" s="2"/>
      <c r="S95" s="22"/>
      <c r="T95" s="2"/>
      <c r="U95" s="22"/>
      <c r="W95" s="22"/>
      <c r="AA95" s="22"/>
      <c r="AC95" s="22"/>
      <c r="AE95" s="22"/>
      <c r="AI95" s="12"/>
      <c r="AJ95" s="13">
        <v>90</v>
      </c>
      <c r="AK95" s="49" t="s">
        <v>0</v>
      </c>
      <c r="AL95" s="14" t="s">
        <v>15</v>
      </c>
      <c r="AM95" s="49" t="s">
        <v>0</v>
      </c>
      <c r="AN95" s="14" t="s">
        <v>15</v>
      </c>
      <c r="AO95" s="49" t="s">
        <v>0</v>
      </c>
      <c r="AP95" s="14" t="s">
        <v>15</v>
      </c>
      <c r="AQ95" s="49" t="s">
        <v>0</v>
      </c>
      <c r="AR95" s="14" t="s">
        <v>15</v>
      </c>
      <c r="AS95" s="49" t="s">
        <v>0</v>
      </c>
      <c r="AT95" s="14">
        <v>288</v>
      </c>
      <c r="AU95" s="49" t="s">
        <v>0</v>
      </c>
      <c r="AV95" s="14">
        <v>351</v>
      </c>
      <c r="AW95" s="49" t="s">
        <v>0</v>
      </c>
      <c r="AX95" s="14">
        <v>420</v>
      </c>
      <c r="AY95" s="49" t="s">
        <v>0</v>
      </c>
      <c r="AZ95" s="14">
        <f>$BF95-($BF95-$AX95)*($BF$3-AZ$3)/($BF$3-$AX$3)</f>
        <v>457.47642813167244</v>
      </c>
      <c r="BA95" s="49" t="s">
        <v>0</v>
      </c>
      <c r="BB95" s="14">
        <f>$BF95-($BF95-$AX95)*($BF$3-BB$3)/($BF$3-$AX$3)</f>
        <v>496.49164931033135</v>
      </c>
      <c r="BC95" s="49" t="s">
        <v>0</v>
      </c>
      <c r="BD95" s="14">
        <f>$BF95-($BF95-$AX95)*($BF$3-BD$3)/($BF$3-$AX$3)</f>
        <v>579.09951402260936</v>
      </c>
      <c r="BE95" s="49" t="s">
        <v>0</v>
      </c>
      <c r="BF95" s="14">
        <f t="shared" si="25"/>
        <v>667.83333333333371</v>
      </c>
      <c r="BG95" s="49" t="s">
        <v>0</v>
      </c>
    </row>
    <row r="96" spans="11:59" x14ac:dyDescent="0.2">
      <c r="K96" s="22"/>
      <c r="L96" s="2"/>
      <c r="M96" s="22"/>
      <c r="N96" s="2"/>
      <c r="O96" s="22"/>
      <c r="P96" s="2"/>
      <c r="Q96" s="22"/>
      <c r="R96" s="2"/>
      <c r="S96" s="22"/>
      <c r="T96" s="2"/>
      <c r="U96" s="22"/>
      <c r="W96" s="22"/>
      <c r="AA96" s="22"/>
      <c r="AC96" s="22"/>
      <c r="AE96" s="22"/>
      <c r="AI96" s="12"/>
      <c r="AJ96" s="13">
        <f>(AJ95+AJ97)/2</f>
        <v>91</v>
      </c>
      <c r="AK96" s="49" t="s">
        <v>0</v>
      </c>
      <c r="AL96" s="14" t="s">
        <v>15</v>
      </c>
      <c r="AM96" s="49" t="s">
        <v>0</v>
      </c>
      <c r="AN96" s="14" t="s">
        <v>15</v>
      </c>
      <c r="AO96" s="49" t="s">
        <v>0</v>
      </c>
      <c r="AP96" s="14" t="s">
        <v>15</v>
      </c>
      <c r="AQ96" s="49" t="s">
        <v>0</v>
      </c>
      <c r="AR96" s="14" t="s">
        <v>15</v>
      </c>
      <c r="AS96" s="49" t="s">
        <v>0</v>
      </c>
      <c r="AT96" s="14" t="s">
        <v>15</v>
      </c>
      <c r="AU96" s="49" t="s">
        <v>0</v>
      </c>
      <c r="AV96" s="76">
        <f>AV95+($AV$95-$AV$85)/($AJ$95-$AJ$85)</f>
        <v>356.2</v>
      </c>
      <c r="AW96" s="49" t="s">
        <v>0</v>
      </c>
      <c r="AX96" s="14">
        <f>(AX95+AX97)/2</f>
        <v>427.5</v>
      </c>
      <c r="AY96" s="49" t="s">
        <v>0</v>
      </c>
      <c r="AZ96" s="14">
        <f>(AZ95+AZ97)/2</f>
        <v>465.51828637298445</v>
      </c>
      <c r="BA96" s="49" t="s">
        <v>0</v>
      </c>
      <c r="BB96" s="14">
        <f>(BB95+BB97)/2</f>
        <v>505.09761465005698</v>
      </c>
      <c r="BC96" s="49" t="s">
        <v>0</v>
      </c>
      <c r="BD96" s="14">
        <f>(BD95+BD97)/2</f>
        <v>588.89987686826225</v>
      </c>
      <c r="BE96" s="49" t="s">
        <v>0</v>
      </c>
      <c r="BF96" s="14">
        <f t="shared" si="25"/>
        <v>678.91666666666708</v>
      </c>
      <c r="BG96" s="49" t="s">
        <v>0</v>
      </c>
    </row>
    <row r="97" spans="11:59" x14ac:dyDescent="0.2">
      <c r="K97" s="22"/>
      <c r="L97" s="2"/>
      <c r="M97" s="22"/>
      <c r="N97" s="2"/>
      <c r="O97" s="22"/>
      <c r="P97" s="2"/>
      <c r="Q97" s="22"/>
      <c r="R97" s="2"/>
      <c r="S97" s="22"/>
      <c r="T97" s="2"/>
      <c r="U97" s="22"/>
      <c r="W97" s="22"/>
      <c r="AA97" s="22"/>
      <c r="AC97" s="22"/>
      <c r="AE97" s="22"/>
      <c r="AI97" s="12"/>
      <c r="AJ97" s="13">
        <v>92</v>
      </c>
      <c r="AK97" s="49" t="s">
        <v>0</v>
      </c>
      <c r="AL97" s="14" t="s">
        <v>15</v>
      </c>
      <c r="AM97" s="49" t="s">
        <v>0</v>
      </c>
      <c r="AN97" s="14" t="s">
        <v>15</v>
      </c>
      <c r="AO97" s="49" t="s">
        <v>0</v>
      </c>
      <c r="AP97" s="14" t="s">
        <v>15</v>
      </c>
      <c r="AQ97" s="49" t="s">
        <v>0</v>
      </c>
      <c r="AR97" s="14" t="s">
        <v>15</v>
      </c>
      <c r="AS97" s="49" t="s">
        <v>0</v>
      </c>
      <c r="AT97" s="14" t="s">
        <v>15</v>
      </c>
      <c r="AU97" s="49" t="s">
        <v>0</v>
      </c>
      <c r="AV97" s="76">
        <f t="shared" ref="AV97:AV104" si="28">AV96+($AV$95-$AV$85)/($AJ$95-$AJ$85)</f>
        <v>361.4</v>
      </c>
      <c r="AW97" s="49" t="s">
        <v>0</v>
      </c>
      <c r="AX97" s="14">
        <v>435</v>
      </c>
      <c r="AY97" s="49" t="s">
        <v>0</v>
      </c>
      <c r="AZ97" s="14">
        <f>$BF97-($BF97-$AX97)*($BF$3-AZ$3)/($BF$3-$AX$3)</f>
        <v>473.56014461429641</v>
      </c>
      <c r="BA97" s="49" t="s">
        <v>0</v>
      </c>
      <c r="BB97" s="14">
        <f>$BF97-($BF97-$AX97)*($BF$3-BB$3)/($BF$3-$AX$3)</f>
        <v>513.70357998978261</v>
      </c>
      <c r="BC97" s="49" t="s">
        <v>0</v>
      </c>
      <c r="BD97" s="14">
        <f>$BF97-($BF97-$AX97)*($BF$3-BD$3)/($BF$3-$AX$3)</f>
        <v>598.70023971391515</v>
      </c>
      <c r="BE97" s="49" t="s">
        <v>0</v>
      </c>
      <c r="BF97" s="14">
        <v>690</v>
      </c>
      <c r="BG97" s="49" t="s">
        <v>0</v>
      </c>
    </row>
    <row r="98" spans="11:59" x14ac:dyDescent="0.2">
      <c r="K98" s="22"/>
      <c r="L98" s="2"/>
      <c r="M98" s="22"/>
      <c r="N98" s="2"/>
      <c r="O98" s="22"/>
      <c r="P98" s="2"/>
      <c r="Q98" s="22"/>
      <c r="R98" s="2"/>
      <c r="S98" s="22"/>
      <c r="T98" s="2"/>
      <c r="U98" s="22"/>
      <c r="W98" s="22"/>
      <c r="AA98" s="22"/>
      <c r="AC98" s="22"/>
      <c r="AE98" s="22"/>
      <c r="AI98" s="12"/>
      <c r="AJ98" s="13">
        <f>(AJ97+AJ99)/2</f>
        <v>93</v>
      </c>
      <c r="AK98" s="49" t="s">
        <v>0</v>
      </c>
      <c r="AL98" s="14" t="s">
        <v>15</v>
      </c>
      <c r="AM98" s="49" t="s">
        <v>0</v>
      </c>
      <c r="AN98" s="14" t="s">
        <v>15</v>
      </c>
      <c r="AO98" s="49" t="s">
        <v>0</v>
      </c>
      <c r="AP98" s="14" t="s">
        <v>15</v>
      </c>
      <c r="AQ98" s="49" t="s">
        <v>0</v>
      </c>
      <c r="AR98" s="14" t="s">
        <v>15</v>
      </c>
      <c r="AS98" s="49" t="s">
        <v>0</v>
      </c>
      <c r="AT98" s="14" t="s">
        <v>15</v>
      </c>
      <c r="AU98" s="49" t="s">
        <v>0</v>
      </c>
      <c r="AV98" s="76">
        <f t="shared" si="28"/>
        <v>366.59999999999997</v>
      </c>
      <c r="AW98" s="49" t="s">
        <v>0</v>
      </c>
      <c r="AX98" s="14">
        <f>AX97+(AX$105-AX$97)/($AJ$105-$AJ$97)</f>
        <v>442.5</v>
      </c>
      <c r="AY98" s="49" t="s">
        <v>0</v>
      </c>
      <c r="AZ98" s="14">
        <f t="shared" ref="AZ98:AZ104" si="29">AZ97+(AZ$105-AZ$97)/($AJ$105-$AJ$97)</f>
        <v>481.74061775454868</v>
      </c>
      <c r="BA98" s="49" t="s">
        <v>0</v>
      </c>
      <c r="BB98" s="14">
        <f t="shared" ref="BB98:BB104" si="30">BB97+(BB$105-BB$97)/($AJ$105-$AJ$97)</f>
        <v>522.59246669548463</v>
      </c>
      <c r="BC98" s="49" t="s">
        <v>0</v>
      </c>
      <c r="BD98" s="14">
        <f t="shared" ref="BD98:BD104" si="31">BD97+(BD$105-BD$97)/($AJ$105-$AJ$97)</f>
        <v>609.08906747357253</v>
      </c>
      <c r="BE98" s="49" t="s">
        <v>0</v>
      </c>
      <c r="BF98" s="14">
        <f t="shared" ref="BF98:BF104" si="32">BF97+(BF$105-BF$97)/(AJ$105-AJ$97)</f>
        <v>702</v>
      </c>
      <c r="BG98" s="49" t="s">
        <v>0</v>
      </c>
    </row>
    <row r="99" spans="11:59" x14ac:dyDescent="0.2">
      <c r="K99" s="22"/>
      <c r="L99" s="2"/>
      <c r="M99" s="22"/>
      <c r="N99" s="2"/>
      <c r="O99" s="22"/>
      <c r="P99" s="2"/>
      <c r="Q99" s="22"/>
      <c r="R99" s="2"/>
      <c r="S99" s="22"/>
      <c r="T99" s="2"/>
      <c r="U99" s="22"/>
      <c r="W99" s="22"/>
      <c r="AA99" s="22"/>
      <c r="AC99" s="22"/>
      <c r="AE99" s="22"/>
      <c r="AI99" s="12"/>
      <c r="AJ99" s="13">
        <v>94</v>
      </c>
      <c r="AK99" s="49" t="s">
        <v>0</v>
      </c>
      <c r="AL99" s="14" t="s">
        <v>15</v>
      </c>
      <c r="AM99" s="49" t="s">
        <v>0</v>
      </c>
      <c r="AN99" s="14" t="s">
        <v>15</v>
      </c>
      <c r="AO99" s="49" t="s">
        <v>0</v>
      </c>
      <c r="AP99" s="14" t="s">
        <v>15</v>
      </c>
      <c r="AQ99" s="49" t="s">
        <v>0</v>
      </c>
      <c r="AR99" s="14" t="s">
        <v>15</v>
      </c>
      <c r="AS99" s="49" t="s">
        <v>0</v>
      </c>
      <c r="AT99" s="14" t="s">
        <v>15</v>
      </c>
      <c r="AU99" s="49" t="s">
        <v>0</v>
      </c>
      <c r="AV99" s="76">
        <f t="shared" si="28"/>
        <v>371.79999999999995</v>
      </c>
      <c r="AW99" s="49" t="s">
        <v>0</v>
      </c>
      <c r="AX99" s="14">
        <f t="shared" ref="AX99:AX104" si="33">AX98+(AX$105-AX$97)/($AJ$105-$AJ$97)</f>
        <v>450</v>
      </c>
      <c r="AY99" s="49" t="s">
        <v>0</v>
      </c>
      <c r="AZ99" s="14">
        <f t="shared" si="29"/>
        <v>489.92109089480095</v>
      </c>
      <c r="BA99" s="49" t="s">
        <v>0</v>
      </c>
      <c r="BB99" s="14">
        <f t="shared" si="30"/>
        <v>531.48135340118665</v>
      </c>
      <c r="BC99" s="49" t="s">
        <v>0</v>
      </c>
      <c r="BD99" s="14">
        <f t="shared" si="31"/>
        <v>619.4778952332299</v>
      </c>
      <c r="BE99" s="49" t="s">
        <v>0</v>
      </c>
      <c r="BF99" s="14">
        <f t="shared" si="32"/>
        <v>714</v>
      </c>
      <c r="BG99" s="49" t="s">
        <v>0</v>
      </c>
    </row>
    <row r="100" spans="11:59" x14ac:dyDescent="0.2">
      <c r="K100" s="22"/>
      <c r="L100" s="2"/>
      <c r="M100" s="22"/>
      <c r="N100" s="2"/>
      <c r="O100" s="22"/>
      <c r="P100" s="2"/>
      <c r="Q100" s="22"/>
      <c r="R100" s="2"/>
      <c r="S100" s="22"/>
      <c r="T100" s="2"/>
      <c r="U100" s="22"/>
      <c r="W100" s="22"/>
      <c r="AA100" s="22"/>
      <c r="AC100" s="22"/>
      <c r="AE100" s="22"/>
      <c r="AI100" s="12"/>
      <c r="AJ100" s="13">
        <f>(AJ99+AJ101)/2</f>
        <v>95</v>
      </c>
      <c r="AK100" s="49" t="s">
        <v>0</v>
      </c>
      <c r="AL100" s="14" t="s">
        <v>15</v>
      </c>
      <c r="AM100" s="49" t="s">
        <v>0</v>
      </c>
      <c r="AN100" s="14" t="s">
        <v>15</v>
      </c>
      <c r="AO100" s="49" t="s">
        <v>0</v>
      </c>
      <c r="AP100" s="14" t="s">
        <v>15</v>
      </c>
      <c r="AQ100" s="49" t="s">
        <v>0</v>
      </c>
      <c r="AR100" s="14" t="s">
        <v>15</v>
      </c>
      <c r="AS100" s="49" t="s">
        <v>0</v>
      </c>
      <c r="AT100" s="14" t="s">
        <v>15</v>
      </c>
      <c r="AU100" s="49" t="s">
        <v>0</v>
      </c>
      <c r="AV100" s="76">
        <f t="shared" si="28"/>
        <v>376.99999999999994</v>
      </c>
      <c r="AW100" s="49" t="s">
        <v>0</v>
      </c>
      <c r="AX100" s="14">
        <f t="shared" si="33"/>
        <v>457.5</v>
      </c>
      <c r="AY100" s="49" t="s">
        <v>0</v>
      </c>
      <c r="AZ100" s="14">
        <f t="shared" si="29"/>
        <v>498.10156403505323</v>
      </c>
      <c r="BA100" s="49" t="s">
        <v>0</v>
      </c>
      <c r="BB100" s="14">
        <f t="shared" si="30"/>
        <v>540.37024010688867</v>
      </c>
      <c r="BC100" s="49" t="s">
        <v>0</v>
      </c>
      <c r="BD100" s="14">
        <f t="shared" si="31"/>
        <v>629.86672299288728</v>
      </c>
      <c r="BE100" s="49" t="s">
        <v>0</v>
      </c>
      <c r="BF100" s="14">
        <f t="shared" si="32"/>
        <v>726</v>
      </c>
      <c r="BG100" s="49" t="s">
        <v>0</v>
      </c>
    </row>
    <row r="101" spans="11:59" x14ac:dyDescent="0.2">
      <c r="K101" s="22"/>
      <c r="L101" s="2"/>
      <c r="M101" s="22"/>
      <c r="N101" s="2"/>
      <c r="O101" s="22"/>
      <c r="P101" s="2"/>
      <c r="Q101" s="22"/>
      <c r="R101" s="2"/>
      <c r="S101" s="22"/>
      <c r="T101" s="2"/>
      <c r="U101" s="22"/>
      <c r="W101" s="22"/>
      <c r="AA101" s="22"/>
      <c r="AC101" s="22"/>
      <c r="AE101" s="22"/>
      <c r="AI101" s="12"/>
      <c r="AJ101" s="13">
        <v>96</v>
      </c>
      <c r="AK101" s="49" t="s">
        <v>0</v>
      </c>
      <c r="AL101" s="14" t="s">
        <v>15</v>
      </c>
      <c r="AM101" s="49" t="s">
        <v>0</v>
      </c>
      <c r="AN101" s="14" t="s">
        <v>15</v>
      </c>
      <c r="AO101" s="49" t="s">
        <v>0</v>
      </c>
      <c r="AP101" s="14" t="s">
        <v>15</v>
      </c>
      <c r="AQ101" s="49" t="s">
        <v>0</v>
      </c>
      <c r="AR101" s="14" t="s">
        <v>15</v>
      </c>
      <c r="AS101" s="49" t="s">
        <v>0</v>
      </c>
      <c r="AT101" s="14" t="s">
        <v>15</v>
      </c>
      <c r="AU101" s="49" t="s">
        <v>0</v>
      </c>
      <c r="AV101" s="76">
        <f t="shared" si="28"/>
        <v>382.19999999999993</v>
      </c>
      <c r="AW101" s="49" t="s">
        <v>0</v>
      </c>
      <c r="AX101" s="14">
        <f t="shared" si="33"/>
        <v>465</v>
      </c>
      <c r="AY101" s="49" t="s">
        <v>0</v>
      </c>
      <c r="AZ101" s="14">
        <f t="shared" si="29"/>
        <v>506.2820371753055</v>
      </c>
      <c r="BA101" s="49" t="s">
        <v>0</v>
      </c>
      <c r="BB101" s="14">
        <f t="shared" si="30"/>
        <v>549.25912681259069</v>
      </c>
      <c r="BC101" s="49" t="s">
        <v>0</v>
      </c>
      <c r="BD101" s="14">
        <f t="shared" si="31"/>
        <v>640.25555075254465</v>
      </c>
      <c r="BE101" s="49" t="s">
        <v>0</v>
      </c>
      <c r="BF101" s="14">
        <f t="shared" si="32"/>
        <v>738</v>
      </c>
      <c r="BG101" s="49" t="s">
        <v>0</v>
      </c>
    </row>
    <row r="102" spans="11:59" x14ac:dyDescent="0.2">
      <c r="K102" s="22"/>
      <c r="L102" s="2"/>
      <c r="M102" s="22"/>
      <c r="N102" s="2"/>
      <c r="O102" s="22"/>
      <c r="P102" s="2"/>
      <c r="Q102" s="22"/>
      <c r="R102" s="2"/>
      <c r="S102" s="22"/>
      <c r="T102" s="2"/>
      <c r="U102" s="22"/>
      <c r="W102" s="22"/>
      <c r="AA102" s="22"/>
      <c r="AC102" s="22"/>
      <c r="AE102" s="22"/>
      <c r="AI102" s="12"/>
      <c r="AJ102" s="13">
        <f>(AJ101+AJ103)/2</f>
        <v>97</v>
      </c>
      <c r="AK102" s="49" t="s">
        <v>0</v>
      </c>
      <c r="AL102" s="14" t="s">
        <v>15</v>
      </c>
      <c r="AM102" s="49" t="s">
        <v>0</v>
      </c>
      <c r="AN102" s="14" t="s">
        <v>15</v>
      </c>
      <c r="AO102" s="49" t="s">
        <v>0</v>
      </c>
      <c r="AP102" s="14" t="s">
        <v>15</v>
      </c>
      <c r="AQ102" s="49" t="s">
        <v>0</v>
      </c>
      <c r="AR102" s="14" t="s">
        <v>15</v>
      </c>
      <c r="AS102" s="49" t="s">
        <v>0</v>
      </c>
      <c r="AT102" s="14" t="s">
        <v>15</v>
      </c>
      <c r="AU102" s="49" t="s">
        <v>0</v>
      </c>
      <c r="AV102" s="76">
        <f t="shared" si="28"/>
        <v>387.39999999999992</v>
      </c>
      <c r="AW102" s="49" t="s">
        <v>0</v>
      </c>
      <c r="AX102" s="14">
        <f t="shared" si="33"/>
        <v>472.5</v>
      </c>
      <c r="AY102" s="49" t="s">
        <v>0</v>
      </c>
      <c r="AZ102" s="14">
        <f t="shared" si="29"/>
        <v>514.46251031555778</v>
      </c>
      <c r="BA102" s="49" t="s">
        <v>0</v>
      </c>
      <c r="BB102" s="14">
        <f t="shared" si="30"/>
        <v>558.14801351829271</v>
      </c>
      <c r="BC102" s="49" t="s">
        <v>0</v>
      </c>
      <c r="BD102" s="14">
        <f t="shared" si="31"/>
        <v>650.64437851220202</v>
      </c>
      <c r="BE102" s="49" t="s">
        <v>0</v>
      </c>
      <c r="BF102" s="14">
        <f t="shared" si="32"/>
        <v>750</v>
      </c>
      <c r="BG102" s="49" t="s">
        <v>0</v>
      </c>
    </row>
    <row r="103" spans="11:59" x14ac:dyDescent="0.2">
      <c r="K103" s="22"/>
      <c r="L103" s="2"/>
      <c r="M103" s="22"/>
      <c r="N103" s="2"/>
      <c r="O103" s="22"/>
      <c r="P103" s="2"/>
      <c r="Q103" s="22"/>
      <c r="R103" s="2"/>
      <c r="S103" s="22"/>
      <c r="T103" s="2"/>
      <c r="U103" s="22"/>
      <c r="W103" s="22"/>
      <c r="AA103" s="22"/>
      <c r="AC103" s="22"/>
      <c r="AE103" s="22"/>
      <c r="AI103" s="12"/>
      <c r="AJ103" s="13">
        <v>98</v>
      </c>
      <c r="AK103" s="49" t="s">
        <v>0</v>
      </c>
      <c r="AL103" s="14" t="s">
        <v>15</v>
      </c>
      <c r="AM103" s="49" t="s">
        <v>0</v>
      </c>
      <c r="AN103" s="14" t="s">
        <v>15</v>
      </c>
      <c r="AO103" s="49" t="s">
        <v>0</v>
      </c>
      <c r="AP103" s="14" t="s">
        <v>15</v>
      </c>
      <c r="AQ103" s="49" t="s">
        <v>0</v>
      </c>
      <c r="AR103" s="14" t="s">
        <v>15</v>
      </c>
      <c r="AS103" s="49" t="s">
        <v>0</v>
      </c>
      <c r="AT103" s="14" t="s">
        <v>15</v>
      </c>
      <c r="AU103" s="49" t="s">
        <v>0</v>
      </c>
      <c r="AV103" s="76">
        <f t="shared" si="28"/>
        <v>392.59999999999991</v>
      </c>
      <c r="AW103" s="49" t="s">
        <v>0</v>
      </c>
      <c r="AX103" s="14">
        <f t="shared" si="33"/>
        <v>480</v>
      </c>
      <c r="AY103" s="49" t="s">
        <v>0</v>
      </c>
      <c r="AZ103" s="14">
        <f t="shared" si="29"/>
        <v>522.64298345581005</v>
      </c>
      <c r="BA103" s="49" t="s">
        <v>0</v>
      </c>
      <c r="BB103" s="14">
        <f t="shared" si="30"/>
        <v>567.03690022399473</v>
      </c>
      <c r="BC103" s="49" t="s">
        <v>0</v>
      </c>
      <c r="BD103" s="14">
        <f t="shared" si="31"/>
        <v>661.0332062718594</v>
      </c>
      <c r="BE103" s="49" t="s">
        <v>0</v>
      </c>
      <c r="BF103" s="14">
        <f t="shared" si="32"/>
        <v>762</v>
      </c>
      <c r="BG103" s="49" t="s">
        <v>0</v>
      </c>
    </row>
    <row r="104" spans="11:59" x14ac:dyDescent="0.2">
      <c r="K104" s="22"/>
      <c r="L104" s="2"/>
      <c r="M104" s="22"/>
      <c r="N104" s="2"/>
      <c r="O104" s="22"/>
      <c r="P104" s="2"/>
      <c r="Q104" s="22"/>
      <c r="R104" s="2"/>
      <c r="S104" s="22"/>
      <c r="T104" s="2"/>
      <c r="U104" s="22"/>
      <c r="W104" s="22"/>
      <c r="AA104" s="22"/>
      <c r="AC104" s="22"/>
      <c r="AE104" s="22"/>
      <c r="AI104" s="12"/>
      <c r="AJ104" s="13">
        <f>(AJ103+AJ105)/2</f>
        <v>99</v>
      </c>
      <c r="AK104" s="49" t="s">
        <v>0</v>
      </c>
      <c r="AL104" s="14" t="s">
        <v>15</v>
      </c>
      <c r="AM104" s="49" t="s">
        <v>0</v>
      </c>
      <c r="AN104" s="14" t="s">
        <v>15</v>
      </c>
      <c r="AO104" s="49" t="s">
        <v>0</v>
      </c>
      <c r="AP104" s="14" t="s">
        <v>15</v>
      </c>
      <c r="AQ104" s="49" t="s">
        <v>0</v>
      </c>
      <c r="AR104" s="14" t="s">
        <v>15</v>
      </c>
      <c r="AS104" s="49" t="s">
        <v>0</v>
      </c>
      <c r="AT104" s="14" t="s">
        <v>15</v>
      </c>
      <c r="AU104" s="49" t="s">
        <v>0</v>
      </c>
      <c r="AV104" s="76">
        <f t="shared" si="28"/>
        <v>397.7999999999999</v>
      </c>
      <c r="AW104" s="49" t="s">
        <v>0</v>
      </c>
      <c r="AX104" s="14">
        <f t="shared" si="33"/>
        <v>487.5</v>
      </c>
      <c r="AY104" s="49" t="s">
        <v>0</v>
      </c>
      <c r="AZ104" s="14">
        <f t="shared" si="29"/>
        <v>530.82345659606233</v>
      </c>
      <c r="BA104" s="49" t="s">
        <v>0</v>
      </c>
      <c r="BB104" s="14">
        <f t="shared" si="30"/>
        <v>575.92578692969676</v>
      </c>
      <c r="BC104" s="49" t="s">
        <v>0</v>
      </c>
      <c r="BD104" s="14">
        <f t="shared" si="31"/>
        <v>671.42203403151677</v>
      </c>
      <c r="BE104" s="49" t="s">
        <v>0</v>
      </c>
      <c r="BF104" s="14">
        <f t="shared" si="32"/>
        <v>774</v>
      </c>
      <c r="BG104" s="49" t="s">
        <v>0</v>
      </c>
    </row>
    <row r="105" spans="11:59" x14ac:dyDescent="0.2">
      <c r="K105" s="22"/>
      <c r="L105" s="2"/>
      <c r="M105" s="22"/>
      <c r="N105" s="2"/>
      <c r="O105" s="22"/>
      <c r="P105" s="2"/>
      <c r="Q105" s="22"/>
      <c r="R105" s="2"/>
      <c r="S105" s="22"/>
      <c r="T105" s="2"/>
      <c r="U105" s="22"/>
      <c r="W105" s="22"/>
      <c r="AA105" s="22"/>
      <c r="AC105" s="22"/>
      <c r="AE105" s="22"/>
      <c r="AI105" s="12"/>
      <c r="AJ105" s="13">
        <v>100</v>
      </c>
      <c r="AK105" s="49" t="s">
        <v>0</v>
      </c>
      <c r="AL105" s="14" t="s">
        <v>15</v>
      </c>
      <c r="AM105" s="49" t="s">
        <v>0</v>
      </c>
      <c r="AN105" s="14" t="s">
        <v>15</v>
      </c>
      <c r="AO105" s="49" t="s">
        <v>0</v>
      </c>
      <c r="AP105" s="14" t="s">
        <v>15</v>
      </c>
      <c r="AQ105" s="49" t="s">
        <v>0</v>
      </c>
      <c r="AR105" s="14" t="s">
        <v>15</v>
      </c>
      <c r="AS105" s="49" t="s">
        <v>0</v>
      </c>
      <c r="AT105" s="14" t="s">
        <v>15</v>
      </c>
      <c r="AU105" s="49" t="s">
        <v>0</v>
      </c>
      <c r="AV105" s="14" t="s">
        <v>15</v>
      </c>
      <c r="AW105" s="49" t="s">
        <v>0</v>
      </c>
      <c r="AX105" s="14">
        <v>495</v>
      </c>
      <c r="AY105" s="49" t="s">
        <v>0</v>
      </c>
      <c r="AZ105" s="14">
        <f>$BF105-($BF105-$AX105)*($BF$3-AZ$3)/($BF$3-$AX$3)</f>
        <v>539.00392973631472</v>
      </c>
      <c r="BA105" s="49" t="s">
        <v>0</v>
      </c>
      <c r="BB105" s="14">
        <f>$BF105-($BF105-$AX105)*($BF$3-BB$3)/($BF$3-$AX$3)</f>
        <v>584.814673635399</v>
      </c>
      <c r="BC105" s="49" t="s">
        <v>0</v>
      </c>
      <c r="BD105" s="14">
        <f>$BF105-($BF105-$AX105)*($BF$3-BD$3)/($BF$3-$AX$3)</f>
        <v>681.81086179117381</v>
      </c>
      <c r="BE105" s="49" t="s">
        <v>0</v>
      </c>
      <c r="BF105" s="14">
        <v>786</v>
      </c>
      <c r="BG105" s="49" t="s">
        <v>0</v>
      </c>
    </row>
    <row r="106" spans="11:59" x14ac:dyDescent="0.2">
      <c r="AI106" s="12"/>
      <c r="AJ106" s="13">
        <f>AJ105+1</f>
        <v>101</v>
      </c>
      <c r="AK106" s="49" t="s">
        <v>0</v>
      </c>
      <c r="AL106" s="14" t="s">
        <v>15</v>
      </c>
      <c r="AM106" s="49" t="s">
        <v>0</v>
      </c>
      <c r="AN106" s="14" t="s">
        <v>15</v>
      </c>
      <c r="AO106" s="49" t="s">
        <v>0</v>
      </c>
      <c r="AP106" s="14" t="s">
        <v>15</v>
      </c>
      <c r="AQ106" s="49" t="s">
        <v>0</v>
      </c>
      <c r="AR106" s="14" t="s">
        <v>15</v>
      </c>
      <c r="AS106" s="49" t="s">
        <v>0</v>
      </c>
      <c r="AT106" s="14" t="s">
        <v>15</v>
      </c>
      <c r="AU106" s="49" t="s">
        <v>0</v>
      </c>
      <c r="AV106" s="14" t="s">
        <v>15</v>
      </c>
      <c r="AW106" s="49" t="s">
        <v>0</v>
      </c>
      <c r="AX106" s="14">
        <f>AX105+(AX$117-AX$105)/($AJ$117-$AJ$105)</f>
        <v>502.75</v>
      </c>
      <c r="AY106" s="49" t="s">
        <v>0</v>
      </c>
      <c r="AZ106" s="14">
        <f t="shared" ref="AZ106:AZ116" si="34">AZ105+(AZ$117-AZ$105)/($AJ$117-$AJ$105)</f>
        <v>547.37139610432143</v>
      </c>
      <c r="BA106" s="49" t="s">
        <v>0</v>
      </c>
      <c r="BB106" s="14">
        <f t="shared" ref="BB106:BB116" si="35">BB105+(BB$117-BB$105)/($AJ$117-$AJ$105)</f>
        <v>593.82495972020274</v>
      </c>
      <c r="BC106" s="49" t="s">
        <v>0</v>
      </c>
      <c r="BD106" s="14">
        <f t="shared" ref="BD106:BD116" si="36">BD105+(BD$117-BD$105)/($AJ$117-$AJ$105)</f>
        <v>692.18220549901105</v>
      </c>
      <c r="BE106" s="49" t="s">
        <v>0</v>
      </c>
      <c r="BF106" s="14">
        <f t="shared" ref="BF106:BF116" si="37">BF105+(BF$117-BF$105)/(AJ$117-AJ$105)</f>
        <v>797.83333333333337</v>
      </c>
      <c r="BG106" s="49" t="s">
        <v>0</v>
      </c>
    </row>
    <row r="107" spans="11:59" x14ac:dyDescent="0.2">
      <c r="AI107" s="12"/>
      <c r="AJ107" s="13">
        <f t="shared" ref="AJ107:AJ137" si="38">AJ106+1</f>
        <v>102</v>
      </c>
      <c r="AK107" s="49" t="s">
        <v>0</v>
      </c>
      <c r="AL107" s="14" t="s">
        <v>15</v>
      </c>
      <c r="AM107" s="49" t="s">
        <v>0</v>
      </c>
      <c r="AN107" s="14" t="s">
        <v>15</v>
      </c>
      <c r="AO107" s="49" t="s">
        <v>0</v>
      </c>
      <c r="AP107" s="14" t="s">
        <v>15</v>
      </c>
      <c r="AQ107" s="49" t="s">
        <v>0</v>
      </c>
      <c r="AR107" s="14" t="s">
        <v>15</v>
      </c>
      <c r="AS107" s="49" t="s">
        <v>0</v>
      </c>
      <c r="AT107" s="14" t="s">
        <v>15</v>
      </c>
      <c r="AU107" s="49" t="s">
        <v>0</v>
      </c>
      <c r="AV107" s="14" t="s">
        <v>15</v>
      </c>
      <c r="AW107" s="49" t="s">
        <v>0</v>
      </c>
      <c r="AX107" s="14">
        <f t="shared" ref="AX107:AX116" si="39">AX106+(AX$117-AX$105)/($AJ$117-$AJ$105)</f>
        <v>510.5</v>
      </c>
      <c r="AY107" s="49" t="s">
        <v>0</v>
      </c>
      <c r="AZ107" s="14">
        <f t="shared" si="34"/>
        <v>555.73886247232815</v>
      </c>
      <c r="BA107" s="49" t="s">
        <v>0</v>
      </c>
      <c r="BB107" s="14">
        <f t="shared" si="35"/>
        <v>602.83524580500648</v>
      </c>
      <c r="BC107" s="49" t="s">
        <v>0</v>
      </c>
      <c r="BD107" s="14">
        <f t="shared" si="36"/>
        <v>702.55354920684829</v>
      </c>
      <c r="BE107" s="49" t="s">
        <v>0</v>
      </c>
      <c r="BF107" s="14">
        <f t="shared" si="37"/>
        <v>809.66666666666674</v>
      </c>
      <c r="BG107" s="49" t="s">
        <v>0</v>
      </c>
    </row>
    <row r="108" spans="11:59" x14ac:dyDescent="0.2">
      <c r="AI108" s="12"/>
      <c r="AJ108" s="13">
        <f t="shared" si="38"/>
        <v>103</v>
      </c>
      <c r="AK108" s="49" t="s">
        <v>0</v>
      </c>
      <c r="AL108" s="14" t="s">
        <v>15</v>
      </c>
      <c r="AM108" s="49" t="s">
        <v>0</v>
      </c>
      <c r="AN108" s="14" t="s">
        <v>15</v>
      </c>
      <c r="AO108" s="49" t="s">
        <v>0</v>
      </c>
      <c r="AP108" s="14" t="s">
        <v>15</v>
      </c>
      <c r="AQ108" s="49" t="s">
        <v>0</v>
      </c>
      <c r="AR108" s="14" t="s">
        <v>15</v>
      </c>
      <c r="AS108" s="49" t="s">
        <v>0</v>
      </c>
      <c r="AT108" s="14" t="s">
        <v>15</v>
      </c>
      <c r="AU108" s="49" t="s">
        <v>0</v>
      </c>
      <c r="AV108" s="14" t="s">
        <v>15</v>
      </c>
      <c r="AW108" s="49" t="s">
        <v>0</v>
      </c>
      <c r="AX108" s="14">
        <f t="shared" si="39"/>
        <v>518.25</v>
      </c>
      <c r="AY108" s="49" t="s">
        <v>0</v>
      </c>
      <c r="AZ108" s="14">
        <f t="shared" si="34"/>
        <v>564.10632884033487</v>
      </c>
      <c r="BA108" s="49" t="s">
        <v>0</v>
      </c>
      <c r="BB108" s="14">
        <f t="shared" si="35"/>
        <v>611.84553188981022</v>
      </c>
      <c r="BC108" s="49" t="s">
        <v>0</v>
      </c>
      <c r="BD108" s="14">
        <f t="shared" si="36"/>
        <v>712.92489291468553</v>
      </c>
      <c r="BE108" s="49" t="s">
        <v>0</v>
      </c>
      <c r="BF108" s="14">
        <f t="shared" si="37"/>
        <v>821.50000000000011</v>
      </c>
      <c r="BG108" s="49" t="s">
        <v>0</v>
      </c>
    </row>
    <row r="109" spans="11:59" x14ac:dyDescent="0.2">
      <c r="AI109" s="12"/>
      <c r="AJ109" s="13">
        <f t="shared" si="38"/>
        <v>104</v>
      </c>
      <c r="AK109" s="49" t="s">
        <v>0</v>
      </c>
      <c r="AL109" s="14" t="s">
        <v>15</v>
      </c>
      <c r="AM109" s="49" t="s">
        <v>0</v>
      </c>
      <c r="AN109" s="14" t="s">
        <v>15</v>
      </c>
      <c r="AO109" s="49" t="s">
        <v>0</v>
      </c>
      <c r="AP109" s="14" t="s">
        <v>15</v>
      </c>
      <c r="AQ109" s="49" t="s">
        <v>0</v>
      </c>
      <c r="AR109" s="14" t="s">
        <v>15</v>
      </c>
      <c r="AS109" s="49" t="s">
        <v>0</v>
      </c>
      <c r="AT109" s="14" t="s">
        <v>15</v>
      </c>
      <c r="AU109" s="49" t="s">
        <v>0</v>
      </c>
      <c r="AV109" s="14" t="s">
        <v>15</v>
      </c>
      <c r="AW109" s="49" t="s">
        <v>0</v>
      </c>
      <c r="AX109" s="14">
        <f t="shared" si="39"/>
        <v>526</v>
      </c>
      <c r="AY109" s="49" t="s">
        <v>0</v>
      </c>
      <c r="AZ109" s="14">
        <f t="shared" si="34"/>
        <v>572.47379520834158</v>
      </c>
      <c r="BA109" s="49" t="s">
        <v>0</v>
      </c>
      <c r="BB109" s="14">
        <f t="shared" si="35"/>
        <v>620.85581797461396</v>
      </c>
      <c r="BC109" s="49" t="s">
        <v>0</v>
      </c>
      <c r="BD109" s="14">
        <f t="shared" si="36"/>
        <v>723.29623662252277</v>
      </c>
      <c r="BE109" s="49" t="s">
        <v>0</v>
      </c>
      <c r="BF109" s="14">
        <f t="shared" si="37"/>
        <v>833.33333333333348</v>
      </c>
      <c r="BG109" s="49" t="s">
        <v>0</v>
      </c>
    </row>
    <row r="110" spans="11:59" x14ac:dyDescent="0.2">
      <c r="N110" s="2"/>
      <c r="P110" s="2"/>
      <c r="R110" s="2"/>
      <c r="T110" s="2"/>
      <c r="AI110" s="12"/>
      <c r="AJ110" s="13">
        <f t="shared" si="38"/>
        <v>105</v>
      </c>
      <c r="AK110" s="49" t="s">
        <v>0</v>
      </c>
      <c r="AL110" s="14" t="s">
        <v>15</v>
      </c>
      <c r="AM110" s="49" t="s">
        <v>0</v>
      </c>
      <c r="AN110" s="14" t="s">
        <v>15</v>
      </c>
      <c r="AO110" s="49" t="s">
        <v>0</v>
      </c>
      <c r="AP110" s="14" t="s">
        <v>15</v>
      </c>
      <c r="AQ110" s="49" t="s">
        <v>0</v>
      </c>
      <c r="AR110" s="14" t="s">
        <v>15</v>
      </c>
      <c r="AS110" s="49" t="s">
        <v>0</v>
      </c>
      <c r="AT110" s="14" t="s">
        <v>15</v>
      </c>
      <c r="AU110" s="49" t="s">
        <v>0</v>
      </c>
      <c r="AV110" s="14" t="s">
        <v>15</v>
      </c>
      <c r="AW110" s="49" t="s">
        <v>0</v>
      </c>
      <c r="AX110" s="14">
        <f t="shared" si="39"/>
        <v>533.75</v>
      </c>
      <c r="AY110" s="49" t="s">
        <v>0</v>
      </c>
      <c r="AZ110" s="14">
        <f t="shared" si="34"/>
        <v>580.8412615763483</v>
      </c>
      <c r="BA110" s="49" t="s">
        <v>0</v>
      </c>
      <c r="BB110" s="14">
        <f t="shared" si="35"/>
        <v>629.86610405941769</v>
      </c>
      <c r="BC110" s="49" t="s">
        <v>0</v>
      </c>
      <c r="BD110" s="14">
        <f t="shared" si="36"/>
        <v>733.66758033036001</v>
      </c>
      <c r="BE110" s="49" t="s">
        <v>0</v>
      </c>
      <c r="BF110" s="14">
        <f t="shared" si="37"/>
        <v>845.16666666666686</v>
      </c>
      <c r="BG110" s="49" t="s">
        <v>0</v>
      </c>
    </row>
    <row r="111" spans="11:59" x14ac:dyDescent="0.2">
      <c r="N111" s="2"/>
      <c r="P111" s="2"/>
      <c r="R111" s="2"/>
      <c r="T111" s="2"/>
      <c r="AI111" s="12"/>
      <c r="AJ111" s="13">
        <f t="shared" si="38"/>
        <v>106</v>
      </c>
      <c r="AK111" s="49" t="s">
        <v>0</v>
      </c>
      <c r="AL111" s="14" t="s">
        <v>15</v>
      </c>
      <c r="AM111" s="49" t="s">
        <v>0</v>
      </c>
      <c r="AN111" s="14" t="s">
        <v>15</v>
      </c>
      <c r="AO111" s="49" t="s">
        <v>0</v>
      </c>
      <c r="AP111" s="14" t="s">
        <v>15</v>
      </c>
      <c r="AQ111" s="49" t="s">
        <v>0</v>
      </c>
      <c r="AR111" s="14" t="s">
        <v>15</v>
      </c>
      <c r="AS111" s="49" t="s">
        <v>0</v>
      </c>
      <c r="AT111" s="14" t="s">
        <v>15</v>
      </c>
      <c r="AU111" s="49" t="s">
        <v>0</v>
      </c>
      <c r="AV111" s="14" t="s">
        <v>15</v>
      </c>
      <c r="AW111" s="49" t="s">
        <v>0</v>
      </c>
      <c r="AX111" s="14">
        <f t="shared" si="39"/>
        <v>541.5</v>
      </c>
      <c r="AY111" s="49" t="s">
        <v>0</v>
      </c>
      <c r="AZ111" s="14">
        <f t="shared" si="34"/>
        <v>589.20872794435502</v>
      </c>
      <c r="BA111" s="49" t="s">
        <v>0</v>
      </c>
      <c r="BB111" s="14">
        <f t="shared" si="35"/>
        <v>638.87639014422143</v>
      </c>
      <c r="BC111" s="49" t="s">
        <v>0</v>
      </c>
      <c r="BD111" s="14">
        <f t="shared" si="36"/>
        <v>744.03892403819725</v>
      </c>
      <c r="BE111" s="49" t="s">
        <v>0</v>
      </c>
      <c r="BF111" s="14">
        <f t="shared" si="37"/>
        <v>857.00000000000023</v>
      </c>
      <c r="BG111" s="49" t="s">
        <v>0</v>
      </c>
    </row>
    <row r="112" spans="11:59" x14ac:dyDescent="0.2">
      <c r="N112" s="2"/>
      <c r="P112" s="2"/>
      <c r="R112" s="2"/>
      <c r="T112" s="2"/>
      <c r="AI112" s="12"/>
      <c r="AJ112" s="13">
        <f t="shared" si="38"/>
        <v>107</v>
      </c>
      <c r="AK112" s="49" t="s">
        <v>0</v>
      </c>
      <c r="AL112" s="14" t="s">
        <v>15</v>
      </c>
      <c r="AM112" s="49" t="s">
        <v>0</v>
      </c>
      <c r="AN112" s="14" t="s">
        <v>15</v>
      </c>
      <c r="AO112" s="49" t="s">
        <v>0</v>
      </c>
      <c r="AP112" s="14" t="s">
        <v>15</v>
      </c>
      <c r="AQ112" s="49" t="s">
        <v>0</v>
      </c>
      <c r="AR112" s="14" t="s">
        <v>15</v>
      </c>
      <c r="AS112" s="49" t="s">
        <v>0</v>
      </c>
      <c r="AT112" s="14" t="s">
        <v>15</v>
      </c>
      <c r="AU112" s="49" t="s">
        <v>0</v>
      </c>
      <c r="AV112" s="14" t="s">
        <v>15</v>
      </c>
      <c r="AW112" s="49" t="s">
        <v>0</v>
      </c>
      <c r="AX112" s="14">
        <f t="shared" si="39"/>
        <v>549.25</v>
      </c>
      <c r="AY112" s="49" t="s">
        <v>0</v>
      </c>
      <c r="AZ112" s="14">
        <f t="shared" si="34"/>
        <v>597.57619431236174</v>
      </c>
      <c r="BA112" s="49" t="s">
        <v>0</v>
      </c>
      <c r="BB112" s="14">
        <f t="shared" si="35"/>
        <v>647.88667622902517</v>
      </c>
      <c r="BC112" s="49" t="s">
        <v>0</v>
      </c>
      <c r="BD112" s="14">
        <f t="shared" si="36"/>
        <v>754.41026774603449</v>
      </c>
      <c r="BE112" s="49" t="s">
        <v>0</v>
      </c>
      <c r="BF112" s="14">
        <f t="shared" si="37"/>
        <v>868.8333333333336</v>
      </c>
      <c r="BG112" s="49" t="s">
        <v>0</v>
      </c>
    </row>
    <row r="113" spans="14:59" x14ac:dyDescent="0.2">
      <c r="N113" s="2"/>
      <c r="P113" s="2"/>
      <c r="R113" s="2"/>
      <c r="T113" s="2"/>
      <c r="AI113" s="12"/>
      <c r="AJ113" s="13">
        <f t="shared" si="38"/>
        <v>108</v>
      </c>
      <c r="AK113" s="49" t="s">
        <v>0</v>
      </c>
      <c r="AL113" s="14" t="s">
        <v>15</v>
      </c>
      <c r="AM113" s="49" t="s">
        <v>0</v>
      </c>
      <c r="AN113" s="14" t="s">
        <v>15</v>
      </c>
      <c r="AO113" s="49" t="s">
        <v>0</v>
      </c>
      <c r="AP113" s="14" t="s">
        <v>15</v>
      </c>
      <c r="AQ113" s="49" t="s">
        <v>0</v>
      </c>
      <c r="AR113" s="14" t="s">
        <v>15</v>
      </c>
      <c r="AS113" s="49" t="s">
        <v>0</v>
      </c>
      <c r="AT113" s="14" t="s">
        <v>15</v>
      </c>
      <c r="AU113" s="49" t="s">
        <v>0</v>
      </c>
      <c r="AV113" s="14" t="s">
        <v>15</v>
      </c>
      <c r="AW113" s="49" t="s">
        <v>0</v>
      </c>
      <c r="AX113" s="14">
        <f t="shared" si="39"/>
        <v>557</v>
      </c>
      <c r="AY113" s="49" t="s">
        <v>0</v>
      </c>
      <c r="AZ113" s="14">
        <f t="shared" si="34"/>
        <v>605.94366068036845</v>
      </c>
      <c r="BA113" s="49" t="s">
        <v>0</v>
      </c>
      <c r="BB113" s="14">
        <f t="shared" si="35"/>
        <v>656.89696231382891</v>
      </c>
      <c r="BC113" s="49" t="s">
        <v>0</v>
      </c>
      <c r="BD113" s="14">
        <f t="shared" si="36"/>
        <v>764.78161145387173</v>
      </c>
      <c r="BE113" s="49" t="s">
        <v>0</v>
      </c>
      <c r="BF113" s="14">
        <f t="shared" si="37"/>
        <v>880.66666666666697</v>
      </c>
      <c r="BG113" s="49" t="s">
        <v>0</v>
      </c>
    </row>
    <row r="114" spans="14:59" x14ac:dyDescent="0.2">
      <c r="N114" s="2"/>
      <c r="P114" s="2"/>
      <c r="R114" s="2"/>
      <c r="T114" s="2"/>
      <c r="AI114" s="12"/>
      <c r="AJ114" s="13">
        <f t="shared" si="38"/>
        <v>109</v>
      </c>
      <c r="AK114" s="49" t="s">
        <v>0</v>
      </c>
      <c r="AL114" s="14" t="s">
        <v>15</v>
      </c>
      <c r="AM114" s="49" t="s">
        <v>0</v>
      </c>
      <c r="AN114" s="14" t="s">
        <v>15</v>
      </c>
      <c r="AO114" s="49" t="s">
        <v>0</v>
      </c>
      <c r="AP114" s="14" t="s">
        <v>15</v>
      </c>
      <c r="AQ114" s="49" t="s">
        <v>0</v>
      </c>
      <c r="AR114" s="14" t="s">
        <v>15</v>
      </c>
      <c r="AS114" s="49" t="s">
        <v>0</v>
      </c>
      <c r="AT114" s="14" t="s">
        <v>15</v>
      </c>
      <c r="AU114" s="49" t="s">
        <v>0</v>
      </c>
      <c r="AV114" s="14" t="s">
        <v>15</v>
      </c>
      <c r="AW114" s="49" t="s">
        <v>0</v>
      </c>
      <c r="AX114" s="14">
        <f t="shared" si="39"/>
        <v>564.75</v>
      </c>
      <c r="AY114" s="49" t="s">
        <v>0</v>
      </c>
      <c r="AZ114" s="14">
        <f t="shared" si="34"/>
        <v>614.31112704837517</v>
      </c>
      <c r="BA114" s="49" t="s">
        <v>0</v>
      </c>
      <c r="BB114" s="14">
        <f t="shared" si="35"/>
        <v>665.90724839863265</v>
      </c>
      <c r="BC114" s="49" t="s">
        <v>0</v>
      </c>
      <c r="BD114" s="14">
        <f t="shared" si="36"/>
        <v>775.15295516170897</v>
      </c>
      <c r="BE114" s="49" t="s">
        <v>0</v>
      </c>
      <c r="BF114" s="14">
        <f t="shared" si="37"/>
        <v>892.50000000000034</v>
      </c>
      <c r="BG114" s="49" t="s">
        <v>0</v>
      </c>
    </row>
    <row r="115" spans="14:59" x14ac:dyDescent="0.2">
      <c r="N115" s="2"/>
      <c r="P115" s="2"/>
      <c r="R115" s="2"/>
      <c r="T115" s="2"/>
      <c r="AI115" s="12"/>
      <c r="AJ115" s="13">
        <f t="shared" si="38"/>
        <v>110</v>
      </c>
      <c r="AK115" s="49" t="s">
        <v>0</v>
      </c>
      <c r="AL115" s="14" t="s">
        <v>15</v>
      </c>
      <c r="AM115" s="49" t="s">
        <v>0</v>
      </c>
      <c r="AN115" s="14" t="s">
        <v>15</v>
      </c>
      <c r="AO115" s="49" t="s">
        <v>0</v>
      </c>
      <c r="AP115" s="14" t="s">
        <v>15</v>
      </c>
      <c r="AQ115" s="49" t="s">
        <v>0</v>
      </c>
      <c r="AR115" s="14" t="s">
        <v>15</v>
      </c>
      <c r="AS115" s="49" t="s">
        <v>0</v>
      </c>
      <c r="AT115" s="14" t="s">
        <v>15</v>
      </c>
      <c r="AU115" s="49" t="s">
        <v>0</v>
      </c>
      <c r="AV115" s="14" t="s">
        <v>15</v>
      </c>
      <c r="AW115" s="49" t="s">
        <v>0</v>
      </c>
      <c r="AX115" s="14">
        <f t="shared" si="39"/>
        <v>572.5</v>
      </c>
      <c r="AY115" s="49" t="s">
        <v>0</v>
      </c>
      <c r="AZ115" s="14">
        <f t="shared" si="34"/>
        <v>622.67859341638189</v>
      </c>
      <c r="BA115" s="49" t="s">
        <v>0</v>
      </c>
      <c r="BB115" s="14">
        <f t="shared" si="35"/>
        <v>674.91753448343638</v>
      </c>
      <c r="BC115" s="49" t="s">
        <v>0</v>
      </c>
      <c r="BD115" s="14">
        <f t="shared" si="36"/>
        <v>785.52429886954621</v>
      </c>
      <c r="BE115" s="49" t="s">
        <v>0</v>
      </c>
      <c r="BF115" s="14">
        <f t="shared" si="37"/>
        <v>904.33333333333371</v>
      </c>
      <c r="BG115" s="49" t="s">
        <v>0</v>
      </c>
    </row>
    <row r="116" spans="14:59" x14ac:dyDescent="0.2">
      <c r="N116" s="2"/>
      <c r="P116" s="2"/>
      <c r="R116" s="2"/>
      <c r="T116" s="2"/>
      <c r="AI116" s="12"/>
      <c r="AJ116" s="13">
        <f t="shared" si="38"/>
        <v>111</v>
      </c>
      <c r="AK116" s="49" t="s">
        <v>0</v>
      </c>
      <c r="AL116" s="14" t="s">
        <v>15</v>
      </c>
      <c r="AM116" s="49" t="s">
        <v>0</v>
      </c>
      <c r="AN116" s="14" t="s">
        <v>15</v>
      </c>
      <c r="AO116" s="49" t="s">
        <v>0</v>
      </c>
      <c r="AP116" s="14" t="s">
        <v>15</v>
      </c>
      <c r="AQ116" s="49" t="s">
        <v>0</v>
      </c>
      <c r="AR116" s="14" t="s">
        <v>15</v>
      </c>
      <c r="AS116" s="49" t="s">
        <v>0</v>
      </c>
      <c r="AT116" s="14" t="s">
        <v>15</v>
      </c>
      <c r="AU116" s="49" t="s">
        <v>0</v>
      </c>
      <c r="AV116" s="14" t="s">
        <v>15</v>
      </c>
      <c r="AW116" s="49" t="s">
        <v>0</v>
      </c>
      <c r="AX116" s="14">
        <f t="shared" si="39"/>
        <v>580.25</v>
      </c>
      <c r="AY116" s="49" t="s">
        <v>0</v>
      </c>
      <c r="AZ116" s="14">
        <f t="shared" si="34"/>
        <v>631.0460597843886</v>
      </c>
      <c r="BA116" s="49" t="s">
        <v>0</v>
      </c>
      <c r="BB116" s="14">
        <f t="shared" si="35"/>
        <v>683.92782056824012</v>
      </c>
      <c r="BC116" s="49" t="s">
        <v>0</v>
      </c>
      <c r="BD116" s="14">
        <f t="shared" si="36"/>
        <v>795.89564257738346</v>
      </c>
      <c r="BE116" s="49" t="s">
        <v>0</v>
      </c>
      <c r="BF116" s="14">
        <f t="shared" si="37"/>
        <v>916.16666666666708</v>
      </c>
      <c r="BG116" s="49" t="s">
        <v>0</v>
      </c>
    </row>
    <row r="117" spans="14:59" x14ac:dyDescent="0.2">
      <c r="N117" s="2"/>
      <c r="P117" s="2"/>
      <c r="R117" s="2"/>
      <c r="T117" s="2"/>
      <c r="AI117" s="12"/>
      <c r="AJ117" s="13">
        <f t="shared" si="38"/>
        <v>112</v>
      </c>
      <c r="AK117" s="49" t="s">
        <v>0</v>
      </c>
      <c r="AL117" s="14" t="s">
        <v>15</v>
      </c>
      <c r="AM117" s="49" t="s">
        <v>0</v>
      </c>
      <c r="AN117" s="14" t="s">
        <v>15</v>
      </c>
      <c r="AO117" s="49" t="s">
        <v>0</v>
      </c>
      <c r="AP117" s="14" t="s">
        <v>15</v>
      </c>
      <c r="AQ117" s="49" t="s">
        <v>0</v>
      </c>
      <c r="AR117" s="14" t="s">
        <v>15</v>
      </c>
      <c r="AS117" s="49" t="s">
        <v>0</v>
      </c>
      <c r="AT117" s="14" t="s">
        <v>15</v>
      </c>
      <c r="AU117" s="49" t="s">
        <v>0</v>
      </c>
      <c r="AV117" s="14" t="s">
        <v>15</v>
      </c>
      <c r="AW117" s="49" t="s">
        <v>0</v>
      </c>
      <c r="AX117" s="14">
        <v>588</v>
      </c>
      <c r="AY117" s="49" t="s">
        <v>0</v>
      </c>
      <c r="AZ117" s="14">
        <f>$BF117-($BF117-$AX117)*($BF$3-AZ$3)/($BF$3-$AX$3)</f>
        <v>639.41352615239521</v>
      </c>
      <c r="BA117" s="49" t="s">
        <v>0</v>
      </c>
      <c r="BB117" s="14">
        <f>$BF117-($BF117-$AX117)*($BF$3-BB$3)/($BF$3-$AX$3)</f>
        <v>692.93810665304352</v>
      </c>
      <c r="BC117" s="49" t="s">
        <v>0</v>
      </c>
      <c r="BD117" s="14">
        <f>$BF117-($BF117-$AX117)*($BF$3-BD$3)/($BF$3-$AX$3)</f>
        <v>806.26698628522024</v>
      </c>
      <c r="BE117" s="49" t="s">
        <v>0</v>
      </c>
      <c r="BF117" s="14">
        <v>928</v>
      </c>
      <c r="BG117" s="49" t="s">
        <v>0</v>
      </c>
    </row>
    <row r="118" spans="14:59" x14ac:dyDescent="0.2">
      <c r="N118" s="2"/>
      <c r="P118" s="2"/>
      <c r="R118" s="2"/>
      <c r="T118" s="2"/>
      <c r="AI118" s="12"/>
      <c r="AJ118" s="13">
        <f t="shared" si="38"/>
        <v>113</v>
      </c>
      <c r="AK118" s="49" t="s">
        <v>0</v>
      </c>
      <c r="AL118" s="14" t="s">
        <v>15</v>
      </c>
      <c r="AM118" s="49" t="s">
        <v>0</v>
      </c>
      <c r="AN118" s="14" t="s">
        <v>15</v>
      </c>
      <c r="AO118" s="49" t="s">
        <v>0</v>
      </c>
      <c r="AP118" s="14" t="s">
        <v>15</v>
      </c>
      <c r="AQ118" s="49" t="s">
        <v>0</v>
      </c>
      <c r="AR118" s="14" t="s">
        <v>15</v>
      </c>
      <c r="AS118" s="49" t="s">
        <v>0</v>
      </c>
      <c r="AT118" s="14" t="s">
        <v>15</v>
      </c>
      <c r="AU118" s="49" t="s">
        <v>0</v>
      </c>
      <c r="AV118" s="14" t="s">
        <v>15</v>
      </c>
      <c r="AW118" s="49" t="s">
        <v>0</v>
      </c>
      <c r="AX118" s="14">
        <f>AX117+(AX$125-AX$117)/($AJ$125-$AJ$117)</f>
        <v>596.375</v>
      </c>
      <c r="AY118" s="49" t="s">
        <v>0</v>
      </c>
      <c r="AZ118" s="14">
        <f t="shared" ref="AZ118:AZ124" si="40">AZ117+(AZ$125-AZ$117)/($AJ$125-$AJ$117)</f>
        <v>648.33668507093171</v>
      </c>
      <c r="BA118" s="49" t="s">
        <v>0</v>
      </c>
      <c r="BB118" s="14">
        <f t="shared" ref="BB118:BB124" si="41">BB117+(BB$125-BB$117)/($AJ$125-$AJ$117)</f>
        <v>702.43193205485909</v>
      </c>
      <c r="BC118" s="49" t="s">
        <v>0</v>
      </c>
      <c r="BD118" s="14">
        <f t="shared" ref="BD118:BD124" si="42">BD117+(BD$125-BD$117)/($AJ$125-$AJ$117)</f>
        <v>816.9690975360553</v>
      </c>
      <c r="BE118" s="49" t="s">
        <v>0</v>
      </c>
      <c r="BF118" s="14">
        <f t="shared" ref="BF118:BF124" si="43">BF117+(BF$125-BF$117)/(AJ$125-AJ$117)</f>
        <v>940</v>
      </c>
      <c r="BG118" s="49" t="s">
        <v>0</v>
      </c>
    </row>
    <row r="119" spans="14:59" x14ac:dyDescent="0.2">
      <c r="N119" s="2"/>
      <c r="P119" s="2"/>
      <c r="R119" s="2"/>
      <c r="T119" s="2"/>
      <c r="AI119" s="12"/>
      <c r="AJ119" s="13">
        <f t="shared" si="38"/>
        <v>114</v>
      </c>
      <c r="AK119" s="49" t="s">
        <v>0</v>
      </c>
      <c r="AL119" s="14" t="s">
        <v>15</v>
      </c>
      <c r="AM119" s="49" t="s">
        <v>0</v>
      </c>
      <c r="AN119" s="14" t="s">
        <v>15</v>
      </c>
      <c r="AO119" s="49" t="s">
        <v>0</v>
      </c>
      <c r="AP119" s="14" t="s">
        <v>15</v>
      </c>
      <c r="AQ119" s="49" t="s">
        <v>0</v>
      </c>
      <c r="AR119" s="14" t="s">
        <v>15</v>
      </c>
      <c r="AS119" s="49" t="s">
        <v>0</v>
      </c>
      <c r="AT119" s="14" t="s">
        <v>15</v>
      </c>
      <c r="AU119" s="49" t="s">
        <v>0</v>
      </c>
      <c r="AV119" s="14" t="s">
        <v>15</v>
      </c>
      <c r="AW119" s="49" t="s">
        <v>0</v>
      </c>
      <c r="AX119" s="14">
        <f t="shared" ref="AX119:AX124" si="44">AX118+(AX$125-AX$117)/($AJ$125-$AJ$117)</f>
        <v>604.75</v>
      </c>
      <c r="AY119" s="49" t="s">
        <v>0</v>
      </c>
      <c r="AZ119" s="14">
        <f t="shared" si="40"/>
        <v>657.25984398946821</v>
      </c>
      <c r="BA119" s="49" t="s">
        <v>0</v>
      </c>
      <c r="BB119" s="14">
        <f t="shared" si="41"/>
        <v>711.92575745667466</v>
      </c>
      <c r="BC119" s="49" t="s">
        <v>0</v>
      </c>
      <c r="BD119" s="14">
        <f t="shared" si="42"/>
        <v>827.67120878689036</v>
      </c>
      <c r="BE119" s="49" t="s">
        <v>0</v>
      </c>
      <c r="BF119" s="14">
        <f t="shared" si="43"/>
        <v>952</v>
      </c>
      <c r="BG119" s="49" t="s">
        <v>0</v>
      </c>
    </row>
    <row r="120" spans="14:59" x14ac:dyDescent="0.2">
      <c r="R120" s="2"/>
      <c r="T120" s="2"/>
      <c r="AI120" s="12"/>
      <c r="AJ120" s="13">
        <f t="shared" si="38"/>
        <v>115</v>
      </c>
      <c r="AK120" s="49" t="s">
        <v>0</v>
      </c>
      <c r="AL120" s="14" t="s">
        <v>15</v>
      </c>
      <c r="AM120" s="49" t="s">
        <v>0</v>
      </c>
      <c r="AN120" s="14" t="s">
        <v>15</v>
      </c>
      <c r="AO120" s="49" t="s">
        <v>0</v>
      </c>
      <c r="AP120" s="14" t="s">
        <v>15</v>
      </c>
      <c r="AQ120" s="49" t="s">
        <v>0</v>
      </c>
      <c r="AR120" s="14" t="s">
        <v>15</v>
      </c>
      <c r="AS120" s="49" t="s">
        <v>0</v>
      </c>
      <c r="AT120" s="14" t="s">
        <v>15</v>
      </c>
      <c r="AU120" s="49" t="s">
        <v>0</v>
      </c>
      <c r="AV120" s="14" t="s">
        <v>15</v>
      </c>
      <c r="AW120" s="49" t="s">
        <v>0</v>
      </c>
      <c r="AX120" s="14">
        <f t="shared" si="44"/>
        <v>613.125</v>
      </c>
      <c r="AY120" s="49" t="s">
        <v>0</v>
      </c>
      <c r="AZ120" s="14">
        <f t="shared" si="40"/>
        <v>666.18300290800471</v>
      </c>
      <c r="BA120" s="49" t="s">
        <v>0</v>
      </c>
      <c r="BB120" s="14">
        <f t="shared" si="41"/>
        <v>721.41958285849023</v>
      </c>
      <c r="BC120" s="49" t="s">
        <v>0</v>
      </c>
      <c r="BD120" s="14">
        <f t="shared" si="42"/>
        <v>838.37332003772542</v>
      </c>
      <c r="BE120" s="49" t="s">
        <v>0</v>
      </c>
      <c r="BF120" s="14">
        <f t="shared" si="43"/>
        <v>964</v>
      </c>
      <c r="BG120" s="49" t="s">
        <v>0</v>
      </c>
    </row>
    <row r="121" spans="14:59" x14ac:dyDescent="0.2">
      <c r="R121" s="2"/>
      <c r="T121" s="2"/>
      <c r="AI121" s="12"/>
      <c r="AJ121" s="13">
        <f t="shared" si="38"/>
        <v>116</v>
      </c>
      <c r="AK121" s="49" t="s">
        <v>0</v>
      </c>
      <c r="AL121" s="14" t="s">
        <v>15</v>
      </c>
      <c r="AM121" s="49" t="s">
        <v>0</v>
      </c>
      <c r="AN121" s="14" t="s">
        <v>15</v>
      </c>
      <c r="AO121" s="49" t="s">
        <v>0</v>
      </c>
      <c r="AP121" s="14" t="s">
        <v>15</v>
      </c>
      <c r="AQ121" s="49" t="s">
        <v>0</v>
      </c>
      <c r="AR121" s="14" t="s">
        <v>15</v>
      </c>
      <c r="AS121" s="49" t="s">
        <v>0</v>
      </c>
      <c r="AT121" s="14" t="s">
        <v>15</v>
      </c>
      <c r="AU121" s="49" t="s">
        <v>0</v>
      </c>
      <c r="AV121" s="14" t="s">
        <v>15</v>
      </c>
      <c r="AW121" s="49" t="s">
        <v>0</v>
      </c>
      <c r="AX121" s="14">
        <f t="shared" si="44"/>
        <v>621.5</v>
      </c>
      <c r="AY121" s="49" t="s">
        <v>0</v>
      </c>
      <c r="AZ121" s="14">
        <f t="shared" si="40"/>
        <v>675.10616182654121</v>
      </c>
      <c r="BA121" s="49" t="s">
        <v>0</v>
      </c>
      <c r="BB121" s="14">
        <f t="shared" si="41"/>
        <v>730.9134082603058</v>
      </c>
      <c r="BC121" s="49" t="s">
        <v>0</v>
      </c>
      <c r="BD121" s="14">
        <f t="shared" si="42"/>
        <v>849.07543128856048</v>
      </c>
      <c r="BE121" s="49" t="s">
        <v>0</v>
      </c>
      <c r="BF121" s="14">
        <f t="shared" si="43"/>
        <v>976</v>
      </c>
      <c r="BG121" s="49" t="s">
        <v>0</v>
      </c>
    </row>
    <row r="122" spans="14:59" x14ac:dyDescent="0.2">
      <c r="R122" s="2"/>
      <c r="T122" s="2"/>
      <c r="AI122" s="12"/>
      <c r="AJ122" s="13">
        <f t="shared" si="38"/>
        <v>117</v>
      </c>
      <c r="AK122" s="49" t="s">
        <v>0</v>
      </c>
      <c r="AL122" s="14" t="s">
        <v>15</v>
      </c>
      <c r="AM122" s="49" t="s">
        <v>0</v>
      </c>
      <c r="AN122" s="14" t="s">
        <v>15</v>
      </c>
      <c r="AO122" s="49" t="s">
        <v>0</v>
      </c>
      <c r="AP122" s="14" t="s">
        <v>15</v>
      </c>
      <c r="AQ122" s="49" t="s">
        <v>0</v>
      </c>
      <c r="AR122" s="14" t="s">
        <v>15</v>
      </c>
      <c r="AS122" s="49" t="s">
        <v>0</v>
      </c>
      <c r="AT122" s="14" t="s">
        <v>15</v>
      </c>
      <c r="AU122" s="49" t="s">
        <v>0</v>
      </c>
      <c r="AV122" s="14" t="s">
        <v>15</v>
      </c>
      <c r="AW122" s="49" t="s">
        <v>0</v>
      </c>
      <c r="AX122" s="14">
        <f t="shared" si="44"/>
        <v>629.875</v>
      </c>
      <c r="AY122" s="49" t="s">
        <v>0</v>
      </c>
      <c r="AZ122" s="14">
        <f t="shared" si="40"/>
        <v>684.02932074507771</v>
      </c>
      <c r="BA122" s="49" t="s">
        <v>0</v>
      </c>
      <c r="BB122" s="14">
        <f t="shared" si="41"/>
        <v>740.40723366212137</v>
      </c>
      <c r="BC122" s="49" t="s">
        <v>0</v>
      </c>
      <c r="BD122" s="14">
        <f t="shared" si="42"/>
        <v>859.77754253939554</v>
      </c>
      <c r="BE122" s="49" t="s">
        <v>0</v>
      </c>
      <c r="BF122" s="14">
        <f t="shared" si="43"/>
        <v>988</v>
      </c>
      <c r="BG122" s="49" t="s">
        <v>0</v>
      </c>
    </row>
    <row r="123" spans="14:59" x14ac:dyDescent="0.2">
      <c r="R123" s="2"/>
      <c r="T123" s="2"/>
      <c r="AI123" s="12"/>
      <c r="AJ123" s="13">
        <f t="shared" si="38"/>
        <v>118</v>
      </c>
      <c r="AK123" s="49" t="s">
        <v>0</v>
      </c>
      <c r="AL123" s="14" t="s">
        <v>15</v>
      </c>
      <c r="AM123" s="49" t="s">
        <v>0</v>
      </c>
      <c r="AN123" s="14" t="s">
        <v>15</v>
      </c>
      <c r="AO123" s="49" t="s">
        <v>0</v>
      </c>
      <c r="AP123" s="14" t="s">
        <v>15</v>
      </c>
      <c r="AQ123" s="49" t="s">
        <v>0</v>
      </c>
      <c r="AR123" s="14" t="s">
        <v>15</v>
      </c>
      <c r="AS123" s="49" t="s">
        <v>0</v>
      </c>
      <c r="AT123" s="14" t="s">
        <v>15</v>
      </c>
      <c r="AU123" s="49" t="s">
        <v>0</v>
      </c>
      <c r="AV123" s="14" t="s">
        <v>15</v>
      </c>
      <c r="AW123" s="49" t="s">
        <v>0</v>
      </c>
      <c r="AX123" s="14">
        <f t="shared" si="44"/>
        <v>638.25</v>
      </c>
      <c r="AY123" s="49" t="s">
        <v>0</v>
      </c>
      <c r="AZ123" s="14">
        <f t="shared" si="40"/>
        <v>692.95247966361421</v>
      </c>
      <c r="BA123" s="49" t="s">
        <v>0</v>
      </c>
      <c r="BB123" s="14">
        <f t="shared" si="41"/>
        <v>749.90105906393694</v>
      </c>
      <c r="BC123" s="49" t="s">
        <v>0</v>
      </c>
      <c r="BD123" s="14">
        <f t="shared" si="42"/>
        <v>870.4796537902306</v>
      </c>
      <c r="BE123" s="49" t="s">
        <v>0</v>
      </c>
      <c r="BF123" s="14">
        <f t="shared" si="43"/>
        <v>1000</v>
      </c>
      <c r="BG123" s="49" t="s">
        <v>0</v>
      </c>
    </row>
    <row r="124" spans="14:59" x14ac:dyDescent="0.2">
      <c r="R124" s="2"/>
      <c r="T124" s="2"/>
      <c r="AI124" s="12"/>
      <c r="AJ124" s="13">
        <f t="shared" si="38"/>
        <v>119</v>
      </c>
      <c r="AK124" s="49" t="s">
        <v>0</v>
      </c>
      <c r="AL124" s="14" t="s">
        <v>15</v>
      </c>
      <c r="AM124" s="49" t="s">
        <v>0</v>
      </c>
      <c r="AN124" s="14" t="s">
        <v>15</v>
      </c>
      <c r="AO124" s="49" t="s">
        <v>0</v>
      </c>
      <c r="AP124" s="14" t="s">
        <v>15</v>
      </c>
      <c r="AQ124" s="49" t="s">
        <v>0</v>
      </c>
      <c r="AR124" s="14" t="s">
        <v>15</v>
      </c>
      <c r="AS124" s="49" t="s">
        <v>0</v>
      </c>
      <c r="AT124" s="14" t="s">
        <v>15</v>
      </c>
      <c r="AU124" s="49" t="s">
        <v>0</v>
      </c>
      <c r="AV124" s="14" t="s">
        <v>15</v>
      </c>
      <c r="AW124" s="49" t="s">
        <v>0</v>
      </c>
      <c r="AX124" s="14">
        <f t="shared" si="44"/>
        <v>646.625</v>
      </c>
      <c r="AY124" s="49" t="s">
        <v>0</v>
      </c>
      <c r="AZ124" s="14">
        <f t="shared" si="40"/>
        <v>701.87563858215071</v>
      </c>
      <c r="BA124" s="49" t="s">
        <v>0</v>
      </c>
      <c r="BB124" s="14">
        <f t="shared" si="41"/>
        <v>759.39488446575251</v>
      </c>
      <c r="BC124" s="49" t="s">
        <v>0</v>
      </c>
      <c r="BD124" s="14">
        <f t="shared" si="42"/>
        <v>881.18176504106566</v>
      </c>
      <c r="BE124" s="49" t="s">
        <v>0</v>
      </c>
      <c r="BF124" s="14">
        <f t="shared" si="43"/>
        <v>1012</v>
      </c>
      <c r="BG124" s="49" t="s">
        <v>0</v>
      </c>
    </row>
    <row r="125" spans="14:59" x14ac:dyDescent="0.2">
      <c r="R125" s="2"/>
      <c r="T125" s="2"/>
      <c r="AI125" s="12"/>
      <c r="AJ125" s="13">
        <f t="shared" si="38"/>
        <v>120</v>
      </c>
      <c r="AK125" s="49" t="s">
        <v>0</v>
      </c>
      <c r="AL125" s="14" t="s">
        <v>15</v>
      </c>
      <c r="AM125" s="49" t="s">
        <v>0</v>
      </c>
      <c r="AN125" s="14" t="s">
        <v>15</v>
      </c>
      <c r="AO125" s="49" t="s">
        <v>0</v>
      </c>
      <c r="AP125" s="14" t="s">
        <v>15</v>
      </c>
      <c r="AQ125" s="49" t="s">
        <v>0</v>
      </c>
      <c r="AR125" s="14" t="s">
        <v>15</v>
      </c>
      <c r="AS125" s="49" t="s">
        <v>0</v>
      </c>
      <c r="AT125" s="14" t="s">
        <v>15</v>
      </c>
      <c r="AU125" s="49" t="s">
        <v>0</v>
      </c>
      <c r="AV125" s="14" t="s">
        <v>15</v>
      </c>
      <c r="AW125" s="49" t="s">
        <v>0</v>
      </c>
      <c r="AX125" s="14">
        <v>655</v>
      </c>
      <c r="AY125" s="49" t="s">
        <v>0</v>
      </c>
      <c r="AZ125" s="14">
        <f>$BF125-($BF125-$AX125)*($BF$3-AZ$3)/($BF$3-$AX$3)</f>
        <v>710.79879750068767</v>
      </c>
      <c r="BA125" s="49" t="s">
        <v>0</v>
      </c>
      <c r="BB125" s="14">
        <f>$BF125-($BF125-$AX125)*($BF$3-BB$3)/($BF$3-$AX$3)</f>
        <v>768.88870986756785</v>
      </c>
      <c r="BC125" s="49" t="s">
        <v>0</v>
      </c>
      <c r="BD125" s="14">
        <f>$BF125-($BF125-$AX125)*($BF$3-BD$3)/($BF$3-$AX$3)</f>
        <v>891.88387629190083</v>
      </c>
      <c r="BE125" s="49" t="s">
        <v>0</v>
      </c>
      <c r="BF125" s="14">
        <v>1024</v>
      </c>
      <c r="BG125" s="49" t="s">
        <v>0</v>
      </c>
    </row>
    <row r="126" spans="14:59" x14ac:dyDescent="0.2">
      <c r="R126" s="2"/>
      <c r="T126" s="2"/>
      <c r="AI126" s="12"/>
      <c r="AJ126" s="13">
        <f t="shared" si="38"/>
        <v>121</v>
      </c>
      <c r="AK126" s="49" t="s">
        <v>0</v>
      </c>
      <c r="AL126" s="14" t="s">
        <v>15</v>
      </c>
      <c r="AM126" s="49" t="s">
        <v>0</v>
      </c>
      <c r="AN126" s="14" t="s">
        <v>15</v>
      </c>
      <c r="AO126" s="49" t="s">
        <v>0</v>
      </c>
      <c r="AP126" s="14" t="s">
        <v>15</v>
      </c>
      <c r="AQ126" s="49" t="s">
        <v>0</v>
      </c>
      <c r="AR126" s="14" t="s">
        <v>15</v>
      </c>
      <c r="AS126" s="49" t="s">
        <v>0</v>
      </c>
      <c r="AT126" s="14" t="s">
        <v>15</v>
      </c>
      <c r="AU126" s="49" t="s">
        <v>0</v>
      </c>
      <c r="AV126" s="14" t="s">
        <v>15</v>
      </c>
      <c r="AW126" s="49" t="s">
        <v>0</v>
      </c>
      <c r="AX126" s="14" t="s">
        <v>15</v>
      </c>
      <c r="AY126" s="49" t="s">
        <v>0</v>
      </c>
      <c r="AZ126" s="14" t="s">
        <v>15</v>
      </c>
      <c r="BA126" s="49" t="s">
        <v>0</v>
      </c>
      <c r="BB126" s="14" t="s">
        <v>15</v>
      </c>
      <c r="BC126" s="49" t="s">
        <v>0</v>
      </c>
      <c r="BD126" s="75">
        <f>BD125+($BD$125-$BD$115)/($AJ$125-$AJ$115)</f>
        <v>902.51983403413624</v>
      </c>
      <c r="BE126" s="49" t="s">
        <v>0</v>
      </c>
      <c r="BF126" s="14">
        <f t="shared" ref="BF126:BF136" si="45">BF125+(BF$137-BF$125)/(AJ$137-AJ$125)</f>
        <v>1033.8333333333333</v>
      </c>
      <c r="BG126" s="49" t="s">
        <v>0</v>
      </c>
    </row>
    <row r="127" spans="14:59" x14ac:dyDescent="0.2">
      <c r="R127" s="2"/>
      <c r="T127" s="2"/>
      <c r="AI127" s="12"/>
      <c r="AJ127" s="13">
        <f t="shared" si="38"/>
        <v>122</v>
      </c>
      <c r="AK127" s="49" t="s">
        <v>0</v>
      </c>
      <c r="AL127" s="14" t="s">
        <v>15</v>
      </c>
      <c r="AM127" s="49" t="s">
        <v>0</v>
      </c>
      <c r="AN127" s="14" t="s">
        <v>15</v>
      </c>
      <c r="AO127" s="49" t="s">
        <v>0</v>
      </c>
      <c r="AP127" s="14" t="s">
        <v>15</v>
      </c>
      <c r="AQ127" s="49" t="s">
        <v>0</v>
      </c>
      <c r="AR127" s="14" t="s">
        <v>15</v>
      </c>
      <c r="AS127" s="49" t="s">
        <v>0</v>
      </c>
      <c r="AT127" s="14" t="s">
        <v>15</v>
      </c>
      <c r="AU127" s="49" t="s">
        <v>0</v>
      </c>
      <c r="AV127" s="14" t="s">
        <v>15</v>
      </c>
      <c r="AW127" s="49" t="s">
        <v>0</v>
      </c>
      <c r="AX127" s="14" t="s">
        <v>15</v>
      </c>
      <c r="AY127" s="49" t="s">
        <v>0</v>
      </c>
      <c r="AZ127" s="14" t="s">
        <v>15</v>
      </c>
      <c r="BA127" s="49" t="s">
        <v>0</v>
      </c>
      <c r="BB127" s="14" t="s">
        <v>15</v>
      </c>
      <c r="BC127" s="49" t="s">
        <v>0</v>
      </c>
      <c r="BD127" s="75">
        <f t="shared" ref="BD127:BD131" si="46">BD126+($BD$125-$BD$115)/($AJ$125-$AJ$115)</f>
        <v>913.15579177637164</v>
      </c>
      <c r="BE127" s="49" t="s">
        <v>0</v>
      </c>
      <c r="BF127" s="14">
        <f t="shared" si="45"/>
        <v>1043.6666666666665</v>
      </c>
      <c r="BG127" s="49" t="s">
        <v>0</v>
      </c>
    </row>
    <row r="128" spans="14:59" x14ac:dyDescent="0.2">
      <c r="R128" s="2"/>
      <c r="T128" s="2"/>
      <c r="AI128" s="12"/>
      <c r="AJ128" s="13">
        <f t="shared" si="38"/>
        <v>123</v>
      </c>
      <c r="AK128" s="49" t="s">
        <v>0</v>
      </c>
      <c r="AL128" s="14" t="s">
        <v>15</v>
      </c>
      <c r="AM128" s="49" t="s">
        <v>0</v>
      </c>
      <c r="AN128" s="14" t="s">
        <v>15</v>
      </c>
      <c r="AO128" s="49" t="s">
        <v>0</v>
      </c>
      <c r="AP128" s="14" t="s">
        <v>15</v>
      </c>
      <c r="AQ128" s="49" t="s">
        <v>0</v>
      </c>
      <c r="AR128" s="14" t="s">
        <v>15</v>
      </c>
      <c r="AS128" s="49" t="s">
        <v>0</v>
      </c>
      <c r="AT128" s="14" t="s">
        <v>15</v>
      </c>
      <c r="AU128" s="49" t="s">
        <v>0</v>
      </c>
      <c r="AV128" s="14" t="s">
        <v>15</v>
      </c>
      <c r="AW128" s="49" t="s">
        <v>0</v>
      </c>
      <c r="AX128" s="14" t="s">
        <v>15</v>
      </c>
      <c r="AY128" s="49" t="s">
        <v>0</v>
      </c>
      <c r="AZ128" s="14" t="s">
        <v>15</v>
      </c>
      <c r="BA128" s="49" t="s">
        <v>0</v>
      </c>
      <c r="BB128" s="14" t="s">
        <v>15</v>
      </c>
      <c r="BC128" s="49" t="s">
        <v>0</v>
      </c>
      <c r="BD128" s="75">
        <f t="shared" si="46"/>
        <v>923.79174951860705</v>
      </c>
      <c r="BE128" s="49" t="s">
        <v>0</v>
      </c>
      <c r="BF128" s="14">
        <f t="shared" si="45"/>
        <v>1053.4999999999998</v>
      </c>
      <c r="BG128" s="49" t="s">
        <v>0</v>
      </c>
    </row>
    <row r="129" spans="18:59" x14ac:dyDescent="0.2">
      <c r="R129" s="2"/>
      <c r="T129" s="2"/>
      <c r="AI129" s="12"/>
      <c r="AJ129" s="13">
        <f t="shared" si="38"/>
        <v>124</v>
      </c>
      <c r="AK129" s="49" t="s">
        <v>0</v>
      </c>
      <c r="AL129" s="14" t="s">
        <v>15</v>
      </c>
      <c r="AM129" s="49" t="s">
        <v>0</v>
      </c>
      <c r="AN129" s="14" t="s">
        <v>15</v>
      </c>
      <c r="AO129" s="49" t="s">
        <v>0</v>
      </c>
      <c r="AP129" s="14" t="s">
        <v>15</v>
      </c>
      <c r="AQ129" s="49" t="s">
        <v>0</v>
      </c>
      <c r="AR129" s="14" t="s">
        <v>15</v>
      </c>
      <c r="AS129" s="49" t="s">
        <v>0</v>
      </c>
      <c r="AT129" s="14" t="s">
        <v>15</v>
      </c>
      <c r="AU129" s="49" t="s">
        <v>0</v>
      </c>
      <c r="AV129" s="14" t="s">
        <v>15</v>
      </c>
      <c r="AW129" s="49" t="s">
        <v>0</v>
      </c>
      <c r="AX129" s="14" t="s">
        <v>15</v>
      </c>
      <c r="AY129" s="49" t="s">
        <v>0</v>
      </c>
      <c r="AZ129" s="14" t="s">
        <v>15</v>
      </c>
      <c r="BA129" s="49" t="s">
        <v>0</v>
      </c>
      <c r="BB129" s="14" t="s">
        <v>15</v>
      </c>
      <c r="BC129" s="49" t="s">
        <v>0</v>
      </c>
      <c r="BD129" s="75">
        <f t="shared" si="46"/>
        <v>934.42770726084245</v>
      </c>
      <c r="BE129" s="49" t="s">
        <v>0</v>
      </c>
      <c r="BF129" s="14">
        <f t="shared" si="45"/>
        <v>1063.333333333333</v>
      </c>
      <c r="BG129" s="49" t="s">
        <v>0</v>
      </c>
    </row>
    <row r="130" spans="18:59" x14ac:dyDescent="0.2">
      <c r="AI130" s="12"/>
      <c r="AJ130" s="13">
        <f t="shared" si="38"/>
        <v>125</v>
      </c>
      <c r="AK130" s="49" t="s">
        <v>0</v>
      </c>
      <c r="AL130" s="14" t="s">
        <v>15</v>
      </c>
      <c r="AM130" s="49" t="s">
        <v>0</v>
      </c>
      <c r="AN130" s="14" t="s">
        <v>15</v>
      </c>
      <c r="AO130" s="49" t="s">
        <v>0</v>
      </c>
      <c r="AP130" s="14" t="s">
        <v>15</v>
      </c>
      <c r="AQ130" s="49" t="s">
        <v>0</v>
      </c>
      <c r="AR130" s="14" t="s">
        <v>15</v>
      </c>
      <c r="AS130" s="49" t="s">
        <v>0</v>
      </c>
      <c r="AT130" s="14" t="s">
        <v>15</v>
      </c>
      <c r="AU130" s="49" t="s">
        <v>0</v>
      </c>
      <c r="AV130" s="14" t="s">
        <v>15</v>
      </c>
      <c r="AW130" s="49" t="s">
        <v>0</v>
      </c>
      <c r="AX130" s="14" t="s">
        <v>15</v>
      </c>
      <c r="AY130" s="49" t="s">
        <v>0</v>
      </c>
      <c r="AZ130" s="14" t="s">
        <v>15</v>
      </c>
      <c r="BA130" s="49" t="s">
        <v>0</v>
      </c>
      <c r="BB130" s="14" t="s">
        <v>15</v>
      </c>
      <c r="BC130" s="49" t="s">
        <v>0</v>
      </c>
      <c r="BD130" s="75">
        <f t="shared" si="46"/>
        <v>945.06366500307786</v>
      </c>
      <c r="BE130" s="49" t="s">
        <v>0</v>
      </c>
      <c r="BF130" s="14">
        <f t="shared" si="45"/>
        <v>1073.1666666666663</v>
      </c>
      <c r="BG130" s="49" t="s">
        <v>0</v>
      </c>
    </row>
    <row r="131" spans="18:59" x14ac:dyDescent="0.2">
      <c r="AI131" s="12"/>
      <c r="AJ131" s="13">
        <f t="shared" si="38"/>
        <v>126</v>
      </c>
      <c r="AK131" s="49" t="s">
        <v>0</v>
      </c>
      <c r="AL131" s="14" t="s">
        <v>15</v>
      </c>
      <c r="AM131" s="49" t="s">
        <v>0</v>
      </c>
      <c r="AN131" s="14" t="s">
        <v>15</v>
      </c>
      <c r="AO131" s="49" t="s">
        <v>0</v>
      </c>
      <c r="AP131" s="14" t="s">
        <v>15</v>
      </c>
      <c r="AQ131" s="49" t="s">
        <v>0</v>
      </c>
      <c r="AR131" s="14" t="s">
        <v>15</v>
      </c>
      <c r="AS131" s="49" t="s">
        <v>0</v>
      </c>
      <c r="AT131" s="14" t="s">
        <v>15</v>
      </c>
      <c r="AU131" s="49" t="s">
        <v>0</v>
      </c>
      <c r="AV131" s="14" t="s">
        <v>15</v>
      </c>
      <c r="AW131" s="49" t="s">
        <v>0</v>
      </c>
      <c r="AX131" s="14" t="s">
        <v>15</v>
      </c>
      <c r="AY131" s="49" t="s">
        <v>0</v>
      </c>
      <c r="AZ131" s="14" t="s">
        <v>15</v>
      </c>
      <c r="BA131" s="49" t="s">
        <v>0</v>
      </c>
      <c r="BB131" s="14" t="s">
        <v>15</v>
      </c>
      <c r="BC131" s="49" t="s">
        <v>0</v>
      </c>
      <c r="BD131" s="75">
        <f t="shared" si="46"/>
        <v>955.69962274531326</v>
      </c>
      <c r="BE131" s="49" t="s">
        <v>0</v>
      </c>
      <c r="BF131" s="14">
        <f t="shared" si="45"/>
        <v>1082.9999999999995</v>
      </c>
      <c r="BG131" s="49" t="s">
        <v>0</v>
      </c>
    </row>
    <row r="132" spans="18:59" x14ac:dyDescent="0.2">
      <c r="AI132" s="12"/>
      <c r="AJ132" s="13">
        <f t="shared" si="38"/>
        <v>127</v>
      </c>
      <c r="AK132" s="49" t="s">
        <v>0</v>
      </c>
      <c r="AL132" s="14" t="s">
        <v>15</v>
      </c>
      <c r="AM132" s="49" t="s">
        <v>0</v>
      </c>
      <c r="AN132" s="14" t="s">
        <v>15</v>
      </c>
      <c r="AO132" s="49" t="s">
        <v>0</v>
      </c>
      <c r="AP132" s="14" t="s">
        <v>15</v>
      </c>
      <c r="AQ132" s="49" t="s">
        <v>0</v>
      </c>
      <c r="AR132" s="14" t="s">
        <v>15</v>
      </c>
      <c r="AS132" s="49" t="s">
        <v>0</v>
      </c>
      <c r="AT132" s="14" t="s">
        <v>15</v>
      </c>
      <c r="AU132" s="49" t="s">
        <v>0</v>
      </c>
      <c r="AV132" s="14" t="s">
        <v>15</v>
      </c>
      <c r="AW132" s="49" t="s">
        <v>0</v>
      </c>
      <c r="AX132" s="14" t="s">
        <v>15</v>
      </c>
      <c r="AY132" s="49" t="s">
        <v>0</v>
      </c>
      <c r="AZ132" s="14" t="s">
        <v>15</v>
      </c>
      <c r="BA132" s="49" t="s">
        <v>0</v>
      </c>
      <c r="BB132" s="14" t="s">
        <v>15</v>
      </c>
      <c r="BC132" s="49" t="s">
        <v>0</v>
      </c>
      <c r="BD132" s="14" t="s">
        <v>15</v>
      </c>
      <c r="BE132" s="49" t="s">
        <v>0</v>
      </c>
      <c r="BF132" s="14">
        <f t="shared" si="45"/>
        <v>1092.8333333333328</v>
      </c>
      <c r="BG132" s="49" t="s">
        <v>0</v>
      </c>
    </row>
    <row r="133" spans="18:59" x14ac:dyDescent="0.2">
      <c r="AI133" s="12"/>
      <c r="AJ133" s="13">
        <f t="shared" si="38"/>
        <v>128</v>
      </c>
      <c r="AK133" s="49" t="s">
        <v>0</v>
      </c>
      <c r="AL133" s="14" t="s">
        <v>15</v>
      </c>
      <c r="AM133" s="49" t="s">
        <v>0</v>
      </c>
      <c r="AN133" s="14" t="s">
        <v>15</v>
      </c>
      <c r="AO133" s="49" t="s">
        <v>0</v>
      </c>
      <c r="AP133" s="14" t="s">
        <v>15</v>
      </c>
      <c r="AQ133" s="49" t="s">
        <v>0</v>
      </c>
      <c r="AR133" s="14" t="s">
        <v>15</v>
      </c>
      <c r="AS133" s="49" t="s">
        <v>0</v>
      </c>
      <c r="AT133" s="14" t="s">
        <v>15</v>
      </c>
      <c r="AU133" s="49" t="s">
        <v>0</v>
      </c>
      <c r="AV133" s="14" t="s">
        <v>15</v>
      </c>
      <c r="AW133" s="49" t="s">
        <v>0</v>
      </c>
      <c r="AX133" s="14" t="s">
        <v>15</v>
      </c>
      <c r="AY133" s="49" t="s">
        <v>0</v>
      </c>
      <c r="AZ133" s="14" t="s">
        <v>15</v>
      </c>
      <c r="BA133" s="49" t="s">
        <v>0</v>
      </c>
      <c r="BB133" s="14" t="s">
        <v>15</v>
      </c>
      <c r="BC133" s="49" t="s">
        <v>0</v>
      </c>
      <c r="BD133" s="14" t="s">
        <v>15</v>
      </c>
      <c r="BE133" s="49" t="s">
        <v>0</v>
      </c>
      <c r="BF133" s="14">
        <f t="shared" si="45"/>
        <v>1102.6666666666661</v>
      </c>
      <c r="BG133" s="49" t="s">
        <v>0</v>
      </c>
    </row>
    <row r="134" spans="18:59" x14ac:dyDescent="0.2">
      <c r="AI134" s="12"/>
      <c r="AJ134" s="13">
        <f t="shared" si="38"/>
        <v>129</v>
      </c>
      <c r="AK134" s="49" t="s">
        <v>0</v>
      </c>
      <c r="AL134" s="14" t="s">
        <v>15</v>
      </c>
      <c r="AM134" s="49" t="s">
        <v>0</v>
      </c>
      <c r="AN134" s="14" t="s">
        <v>15</v>
      </c>
      <c r="AO134" s="49" t="s">
        <v>0</v>
      </c>
      <c r="AP134" s="14" t="s">
        <v>15</v>
      </c>
      <c r="AQ134" s="49" t="s">
        <v>0</v>
      </c>
      <c r="AR134" s="14" t="s">
        <v>15</v>
      </c>
      <c r="AS134" s="49" t="s">
        <v>0</v>
      </c>
      <c r="AT134" s="14" t="s">
        <v>15</v>
      </c>
      <c r="AU134" s="49" t="s">
        <v>0</v>
      </c>
      <c r="AV134" s="14" t="s">
        <v>15</v>
      </c>
      <c r="AW134" s="49" t="s">
        <v>0</v>
      </c>
      <c r="AX134" s="14" t="s">
        <v>15</v>
      </c>
      <c r="AY134" s="49" t="s">
        <v>0</v>
      </c>
      <c r="AZ134" s="14" t="s">
        <v>15</v>
      </c>
      <c r="BA134" s="49" t="s">
        <v>0</v>
      </c>
      <c r="BB134" s="14" t="s">
        <v>15</v>
      </c>
      <c r="BC134" s="49" t="s">
        <v>0</v>
      </c>
      <c r="BD134" s="14" t="s">
        <v>15</v>
      </c>
      <c r="BE134" s="49" t="s">
        <v>0</v>
      </c>
      <c r="BF134" s="14">
        <f t="shared" si="45"/>
        <v>1112.4999999999993</v>
      </c>
      <c r="BG134" s="49" t="s">
        <v>0</v>
      </c>
    </row>
    <row r="135" spans="18:59" x14ac:dyDescent="0.2">
      <c r="AI135" s="12"/>
      <c r="AJ135" s="13">
        <f t="shared" si="38"/>
        <v>130</v>
      </c>
      <c r="AK135" s="49" t="s">
        <v>0</v>
      </c>
      <c r="AL135" s="14" t="s">
        <v>15</v>
      </c>
      <c r="AM135" s="49" t="s">
        <v>0</v>
      </c>
      <c r="AN135" s="14" t="s">
        <v>15</v>
      </c>
      <c r="AO135" s="49" t="s">
        <v>0</v>
      </c>
      <c r="AP135" s="14" t="s">
        <v>15</v>
      </c>
      <c r="AQ135" s="49" t="s">
        <v>0</v>
      </c>
      <c r="AR135" s="14" t="s">
        <v>15</v>
      </c>
      <c r="AS135" s="49" t="s">
        <v>0</v>
      </c>
      <c r="AT135" s="14" t="s">
        <v>15</v>
      </c>
      <c r="AU135" s="49" t="s">
        <v>0</v>
      </c>
      <c r="AV135" s="14" t="s">
        <v>15</v>
      </c>
      <c r="AW135" s="49" t="s">
        <v>0</v>
      </c>
      <c r="AX135" s="14" t="s">
        <v>15</v>
      </c>
      <c r="AY135" s="49" t="s">
        <v>0</v>
      </c>
      <c r="AZ135" s="14" t="s">
        <v>15</v>
      </c>
      <c r="BA135" s="49" t="s">
        <v>0</v>
      </c>
      <c r="BB135" s="14" t="s">
        <v>15</v>
      </c>
      <c r="BC135" s="49" t="s">
        <v>0</v>
      </c>
      <c r="BD135" s="14" t="s">
        <v>15</v>
      </c>
      <c r="BE135" s="49" t="s">
        <v>0</v>
      </c>
      <c r="BF135" s="14">
        <f t="shared" si="45"/>
        <v>1122.3333333333326</v>
      </c>
      <c r="BG135" s="49" t="s">
        <v>0</v>
      </c>
    </row>
    <row r="136" spans="18:59" x14ac:dyDescent="0.2">
      <c r="AI136" s="12"/>
      <c r="AJ136" s="13">
        <f t="shared" si="38"/>
        <v>131</v>
      </c>
      <c r="AK136" s="49" t="s">
        <v>0</v>
      </c>
      <c r="AL136" s="14" t="s">
        <v>15</v>
      </c>
      <c r="AM136" s="49" t="s">
        <v>0</v>
      </c>
      <c r="AN136" s="14" t="s">
        <v>15</v>
      </c>
      <c r="AO136" s="49" t="s">
        <v>0</v>
      </c>
      <c r="AP136" s="14" t="s">
        <v>15</v>
      </c>
      <c r="AQ136" s="49" t="s">
        <v>0</v>
      </c>
      <c r="AR136" s="14" t="s">
        <v>15</v>
      </c>
      <c r="AS136" s="49" t="s">
        <v>0</v>
      </c>
      <c r="AT136" s="14" t="s">
        <v>15</v>
      </c>
      <c r="AU136" s="49" t="s">
        <v>0</v>
      </c>
      <c r="AV136" s="14" t="s">
        <v>15</v>
      </c>
      <c r="AW136" s="49" t="s">
        <v>0</v>
      </c>
      <c r="AX136" s="14" t="s">
        <v>15</v>
      </c>
      <c r="AY136" s="49" t="s">
        <v>0</v>
      </c>
      <c r="AZ136" s="14" t="s">
        <v>15</v>
      </c>
      <c r="BA136" s="49" t="s">
        <v>0</v>
      </c>
      <c r="BB136" s="14" t="s">
        <v>15</v>
      </c>
      <c r="BC136" s="49" t="s">
        <v>0</v>
      </c>
      <c r="BD136" s="14" t="s">
        <v>15</v>
      </c>
      <c r="BE136" s="49" t="s">
        <v>0</v>
      </c>
      <c r="BF136" s="14">
        <f t="shared" si="45"/>
        <v>1132.1666666666658</v>
      </c>
      <c r="BG136" s="49" t="s">
        <v>0</v>
      </c>
    </row>
    <row r="137" spans="18:59" x14ac:dyDescent="0.2">
      <c r="AI137" s="12"/>
      <c r="AJ137" s="13">
        <f t="shared" si="38"/>
        <v>132</v>
      </c>
      <c r="AK137" s="49" t="s">
        <v>0</v>
      </c>
      <c r="AL137" s="14" t="s">
        <v>15</v>
      </c>
      <c r="AM137" s="49" t="s">
        <v>0</v>
      </c>
      <c r="AN137" s="14" t="s">
        <v>15</v>
      </c>
      <c r="AO137" s="49" t="s">
        <v>0</v>
      </c>
      <c r="AP137" s="14" t="s">
        <v>15</v>
      </c>
      <c r="AQ137" s="49" t="s">
        <v>0</v>
      </c>
      <c r="AR137" s="14" t="s">
        <v>15</v>
      </c>
      <c r="AS137" s="49" t="s">
        <v>0</v>
      </c>
      <c r="AT137" s="14" t="s">
        <v>15</v>
      </c>
      <c r="AU137" s="49" t="s">
        <v>0</v>
      </c>
      <c r="AV137" s="14" t="s">
        <v>15</v>
      </c>
      <c r="AW137" s="49" t="s">
        <v>0</v>
      </c>
      <c r="AX137" s="14" t="s">
        <v>15</v>
      </c>
      <c r="AY137" s="49" t="s">
        <v>0</v>
      </c>
      <c r="AZ137" s="14" t="s">
        <v>15</v>
      </c>
      <c r="BA137" s="49" t="s">
        <v>0</v>
      </c>
      <c r="BB137" s="14" t="s">
        <v>15</v>
      </c>
      <c r="BC137" s="49" t="s">
        <v>0</v>
      </c>
      <c r="BD137" s="14" t="s">
        <v>15</v>
      </c>
      <c r="BE137" s="49" t="s">
        <v>0</v>
      </c>
      <c r="BF137" s="14">
        <v>1142</v>
      </c>
      <c r="BG137" s="49" t="s">
        <v>0</v>
      </c>
    </row>
    <row r="138" spans="18:59" x14ac:dyDescent="0.2">
      <c r="AI138" s="12"/>
      <c r="AJ138" s="13">
        <v>133</v>
      </c>
      <c r="AK138" s="49" t="s">
        <v>0</v>
      </c>
      <c r="AL138" s="14" t="s">
        <v>15</v>
      </c>
      <c r="AM138" s="49" t="s">
        <v>0</v>
      </c>
      <c r="AN138" s="14" t="s">
        <v>15</v>
      </c>
      <c r="AO138" s="49" t="s">
        <v>0</v>
      </c>
      <c r="AP138" s="14" t="s">
        <v>15</v>
      </c>
      <c r="AQ138" s="49" t="s">
        <v>0</v>
      </c>
      <c r="AR138" s="14" t="s">
        <v>15</v>
      </c>
      <c r="AS138" s="49" t="s">
        <v>0</v>
      </c>
      <c r="AT138" s="14" t="s">
        <v>15</v>
      </c>
      <c r="AU138" s="49" t="s">
        <v>0</v>
      </c>
      <c r="AV138" s="14" t="s">
        <v>15</v>
      </c>
      <c r="AW138" s="49" t="s">
        <v>0</v>
      </c>
      <c r="AX138" s="14" t="s">
        <v>15</v>
      </c>
      <c r="AY138" s="49" t="s">
        <v>0</v>
      </c>
      <c r="AZ138" s="14" t="s">
        <v>15</v>
      </c>
      <c r="BA138" s="49" t="s">
        <v>0</v>
      </c>
      <c r="BB138" s="14" t="s">
        <v>15</v>
      </c>
      <c r="BC138" s="49" t="s">
        <v>0</v>
      </c>
      <c r="BD138" s="14" t="s">
        <v>15</v>
      </c>
      <c r="BE138" s="49" t="s">
        <v>0</v>
      </c>
      <c r="BF138" s="75">
        <f>BF137+($BF$137-$BF$125)/($AJ$137-$AJ$125)</f>
        <v>1151.8333333333333</v>
      </c>
      <c r="BG138" s="49" t="s">
        <v>0</v>
      </c>
    </row>
    <row r="139" spans="18:59" x14ac:dyDescent="0.2">
      <c r="AI139" s="12"/>
      <c r="AJ139" s="13">
        <v>134</v>
      </c>
      <c r="AK139" s="49" t="s">
        <v>0</v>
      </c>
      <c r="AL139" s="14" t="s">
        <v>15</v>
      </c>
      <c r="AM139" s="49" t="s">
        <v>0</v>
      </c>
      <c r="AN139" s="14" t="s">
        <v>15</v>
      </c>
      <c r="AO139" s="49" t="s">
        <v>0</v>
      </c>
      <c r="AP139" s="14" t="s">
        <v>15</v>
      </c>
      <c r="AQ139" s="49" t="s">
        <v>0</v>
      </c>
      <c r="AR139" s="14" t="s">
        <v>15</v>
      </c>
      <c r="AS139" s="49" t="s">
        <v>0</v>
      </c>
      <c r="AT139" s="14" t="s">
        <v>15</v>
      </c>
      <c r="AU139" s="49" t="s">
        <v>0</v>
      </c>
      <c r="AV139" s="14" t="s">
        <v>15</v>
      </c>
      <c r="AW139" s="49" t="s">
        <v>0</v>
      </c>
      <c r="AX139" s="14" t="s">
        <v>15</v>
      </c>
      <c r="AY139" s="49" t="s">
        <v>0</v>
      </c>
      <c r="AZ139" s="14" t="s">
        <v>15</v>
      </c>
      <c r="BA139" s="49" t="s">
        <v>0</v>
      </c>
      <c r="BB139" s="14" t="s">
        <v>15</v>
      </c>
      <c r="BC139" s="49" t="s">
        <v>0</v>
      </c>
      <c r="BD139" s="14" t="s">
        <v>15</v>
      </c>
      <c r="BE139" s="49" t="s">
        <v>0</v>
      </c>
      <c r="BF139" s="75">
        <f t="shared" ref="BF139:BF140" si="47">BF138+($BF$137-$BF$125)/($AJ$137-$AJ$125)</f>
        <v>1161.6666666666665</v>
      </c>
      <c r="BG139" s="49" t="s">
        <v>0</v>
      </c>
    </row>
    <row r="140" spans="18:59" x14ac:dyDescent="0.2">
      <c r="AJ140" s="13">
        <v>135</v>
      </c>
      <c r="AK140" s="49" t="s">
        <v>0</v>
      </c>
      <c r="AL140" s="14" t="s">
        <v>15</v>
      </c>
      <c r="AM140" s="49" t="s">
        <v>0</v>
      </c>
      <c r="AN140" s="14" t="s">
        <v>15</v>
      </c>
      <c r="AO140" s="49" t="s">
        <v>0</v>
      </c>
      <c r="AP140" s="14" t="s">
        <v>15</v>
      </c>
      <c r="AQ140" s="49" t="s">
        <v>0</v>
      </c>
      <c r="AR140" s="14" t="s">
        <v>15</v>
      </c>
      <c r="AS140" s="49" t="s">
        <v>0</v>
      </c>
      <c r="AT140" s="14" t="s">
        <v>15</v>
      </c>
      <c r="AU140" s="49" t="s">
        <v>0</v>
      </c>
      <c r="AV140" s="14" t="s">
        <v>15</v>
      </c>
      <c r="AW140" s="49" t="s">
        <v>0</v>
      </c>
      <c r="AX140" s="14" t="s">
        <v>15</v>
      </c>
      <c r="AY140" s="49" t="s">
        <v>0</v>
      </c>
      <c r="AZ140" s="14" t="s">
        <v>15</v>
      </c>
      <c r="BA140" s="49" t="s">
        <v>0</v>
      </c>
      <c r="BB140" s="14" t="s">
        <v>15</v>
      </c>
      <c r="BC140" s="49" t="s">
        <v>0</v>
      </c>
      <c r="BD140" s="14" t="s">
        <v>15</v>
      </c>
      <c r="BE140" s="49" t="s">
        <v>0</v>
      </c>
      <c r="BF140" s="75">
        <f t="shared" si="47"/>
        <v>1171.4999999999998</v>
      </c>
      <c r="BG140" s="49" t="s">
        <v>0</v>
      </c>
    </row>
    <row r="141" spans="18:59" x14ac:dyDescent="0.2">
      <c r="AJ141" s="5"/>
      <c r="AK141" s="5"/>
      <c r="AL141" s="6"/>
      <c r="AM141" s="5"/>
      <c r="AN141" s="6"/>
      <c r="AO141" s="5"/>
      <c r="AP141" s="6"/>
      <c r="AQ141" s="5"/>
      <c r="AR141" s="6"/>
      <c r="AS141" s="5"/>
      <c r="AT141" s="6"/>
      <c r="AU141" s="5"/>
      <c r="AV141" s="6"/>
      <c r="AW141" s="7"/>
      <c r="AX141" s="6"/>
      <c r="AY141" s="6"/>
      <c r="AZ141" s="6"/>
      <c r="BA141" s="5"/>
      <c r="BB141" s="6"/>
      <c r="BC141" s="5"/>
      <c r="BD141" s="6"/>
      <c r="BE141" s="5"/>
    </row>
    <row r="142" spans="18:59" x14ac:dyDescent="0.2">
      <c r="AJ142" s="5"/>
      <c r="AK142" s="5"/>
      <c r="AL142" s="6"/>
      <c r="AM142" s="5"/>
      <c r="AN142" s="6"/>
      <c r="AO142" s="5"/>
      <c r="AP142" s="6"/>
      <c r="AQ142" s="5"/>
      <c r="AR142" s="6"/>
      <c r="AS142" s="5"/>
      <c r="AT142" s="6"/>
      <c r="AU142" s="5"/>
      <c r="AV142" s="6"/>
      <c r="AW142" s="7"/>
      <c r="AX142" s="6"/>
      <c r="AY142" s="6"/>
      <c r="AZ142" s="6"/>
      <c r="BA142" s="5"/>
      <c r="BB142" s="6"/>
      <c r="BC142" s="5"/>
      <c r="BD142" s="6"/>
      <c r="BE142" s="5"/>
    </row>
    <row r="143" spans="18:59" x14ac:dyDescent="0.2">
      <c r="AJ143" s="5"/>
      <c r="AK143" s="5"/>
      <c r="AL143" s="6"/>
      <c r="AM143" s="5"/>
      <c r="AN143" s="6"/>
      <c r="AO143" s="5"/>
      <c r="AP143" s="6"/>
      <c r="AQ143" s="5"/>
      <c r="AR143" s="6"/>
      <c r="AS143" s="5"/>
      <c r="AT143" s="6"/>
      <c r="AU143" s="5"/>
      <c r="AV143" s="6"/>
      <c r="AW143" s="7"/>
      <c r="AX143" s="6"/>
      <c r="AY143" s="6"/>
      <c r="AZ143" s="6"/>
      <c r="BA143" s="5"/>
      <c r="BB143" s="6"/>
      <c r="BC143" s="5"/>
      <c r="BD143" s="6"/>
      <c r="BE143" s="5"/>
    </row>
    <row r="144" spans="18:59" x14ac:dyDescent="0.2">
      <c r="AJ144" s="5"/>
      <c r="AK144" s="5"/>
      <c r="AL144" s="6"/>
      <c r="AM144" s="5"/>
      <c r="AN144" s="6"/>
      <c r="AO144" s="5"/>
      <c r="AP144" s="6"/>
      <c r="AQ144" s="5"/>
      <c r="AR144" s="6"/>
      <c r="AS144" s="5"/>
      <c r="AT144" s="6"/>
      <c r="AU144" s="5"/>
      <c r="AV144" s="6"/>
      <c r="AW144" s="7"/>
      <c r="AX144" s="6"/>
      <c r="AY144" s="6"/>
      <c r="AZ144" s="6"/>
      <c r="BA144" s="5"/>
      <c r="BB144" s="6"/>
      <c r="BC144" s="5"/>
      <c r="BD144" s="6"/>
      <c r="BE144" s="5"/>
    </row>
    <row r="145" spans="36:57" x14ac:dyDescent="0.2">
      <c r="AJ145" s="5"/>
      <c r="AK145" s="5"/>
      <c r="AL145" s="6"/>
      <c r="AM145" s="5"/>
      <c r="AN145" s="6"/>
      <c r="AO145" s="5"/>
      <c r="AP145" s="6"/>
      <c r="AQ145" s="5"/>
      <c r="AR145" s="6"/>
      <c r="AS145" s="5"/>
      <c r="AT145" s="6"/>
      <c r="AU145" s="5"/>
      <c r="AV145" s="6"/>
      <c r="AW145" s="7"/>
      <c r="AX145" s="6"/>
      <c r="AY145" s="6"/>
      <c r="AZ145" s="6"/>
      <c r="BA145" s="5"/>
      <c r="BB145" s="6"/>
      <c r="BC145" s="5"/>
      <c r="BD145" s="6"/>
      <c r="BE145" s="5"/>
    </row>
    <row r="146" spans="36:57" x14ac:dyDescent="0.2">
      <c r="AJ146" s="5"/>
      <c r="AK146" s="5"/>
      <c r="AL146" s="6"/>
      <c r="AM146" s="5"/>
      <c r="AN146" s="6"/>
      <c r="AO146" s="5"/>
      <c r="AP146" s="6"/>
      <c r="AQ146" s="5"/>
      <c r="AR146" s="6"/>
      <c r="AS146" s="5"/>
      <c r="AT146" s="6"/>
      <c r="AU146" s="5"/>
      <c r="AV146" s="6"/>
      <c r="AW146" s="7"/>
      <c r="AX146" s="6"/>
      <c r="AY146" s="6"/>
      <c r="AZ146" s="6"/>
      <c r="BA146" s="5"/>
      <c r="BB146" s="6"/>
      <c r="BC146" s="5"/>
      <c r="BD146" s="6"/>
      <c r="BE146" s="5"/>
    </row>
    <row r="147" spans="36:57" x14ac:dyDescent="0.2">
      <c r="AJ147" s="5"/>
      <c r="AK147" s="5"/>
      <c r="AL147" s="6"/>
      <c r="AM147" s="5"/>
      <c r="AN147" s="6"/>
      <c r="AO147" s="5"/>
      <c r="AP147" s="6"/>
      <c r="AQ147" s="5"/>
      <c r="AR147" s="6"/>
      <c r="AS147" s="5"/>
      <c r="AT147" s="6"/>
      <c r="AU147" s="5"/>
      <c r="AV147" s="6"/>
      <c r="AW147" s="7"/>
      <c r="AX147" s="6"/>
      <c r="AY147" s="6"/>
      <c r="AZ147" s="6"/>
      <c r="BA147" s="5"/>
      <c r="BB147" s="6"/>
      <c r="BC147" s="5"/>
      <c r="BD147" s="6"/>
      <c r="BE147" s="5"/>
    </row>
    <row r="148" spans="36:57" x14ac:dyDescent="0.2">
      <c r="AJ148" s="5"/>
      <c r="AK148" s="5"/>
      <c r="AL148" s="6"/>
      <c r="AM148" s="5"/>
      <c r="AN148" s="6"/>
      <c r="AO148" s="5"/>
      <c r="AP148" s="6"/>
      <c r="AQ148" s="5"/>
      <c r="AR148" s="6"/>
      <c r="AS148" s="5"/>
      <c r="AT148" s="6"/>
      <c r="AU148" s="5"/>
      <c r="AV148" s="6"/>
      <c r="AW148" s="7"/>
      <c r="AX148" s="6"/>
      <c r="AY148" s="6"/>
      <c r="AZ148" s="6"/>
      <c r="BA148" s="5"/>
      <c r="BB148" s="6"/>
      <c r="BC148" s="5"/>
      <c r="BD148" s="6"/>
      <c r="BE148" s="5"/>
    </row>
    <row r="149" spans="36:57" x14ac:dyDescent="0.2">
      <c r="AJ149" s="5"/>
      <c r="AK149" s="5"/>
      <c r="AL149" s="6"/>
      <c r="AM149" s="5"/>
      <c r="AN149" s="6"/>
      <c r="AO149" s="5"/>
      <c r="AP149" s="6"/>
      <c r="AQ149" s="5"/>
      <c r="AR149" s="6"/>
      <c r="AS149" s="5"/>
      <c r="AT149" s="6"/>
      <c r="AU149" s="5"/>
      <c r="AV149" s="6"/>
      <c r="AW149" s="7"/>
      <c r="AX149" s="6"/>
      <c r="AY149" s="6"/>
      <c r="AZ149" s="6"/>
      <c r="BA149" s="5"/>
      <c r="BB149" s="6"/>
      <c r="BC149" s="5"/>
      <c r="BD149" s="6"/>
      <c r="BE149" s="5"/>
    </row>
    <row r="150" spans="36:57" x14ac:dyDescent="0.2">
      <c r="AJ150" s="5"/>
      <c r="AK150" s="5"/>
      <c r="AL150" s="6"/>
      <c r="AM150" s="5"/>
      <c r="AN150" s="6"/>
      <c r="AO150" s="5"/>
      <c r="AP150" s="6"/>
      <c r="AQ150" s="5"/>
      <c r="AR150" s="6"/>
      <c r="AS150" s="5"/>
      <c r="AT150" s="6"/>
      <c r="AU150" s="5"/>
      <c r="AV150" s="8"/>
      <c r="AW150" s="7"/>
      <c r="AX150" s="6"/>
      <c r="AY150" s="6"/>
      <c r="AZ150" s="6"/>
      <c r="BA150" s="5"/>
      <c r="BB150" s="6"/>
      <c r="BC150" s="5"/>
      <c r="BD150" s="6"/>
      <c r="BE150" s="5"/>
    </row>
    <row r="151" spans="36:57" x14ac:dyDescent="0.2">
      <c r="AJ151" s="5"/>
      <c r="AK151" s="5"/>
      <c r="AL151" s="6"/>
      <c r="AM151" s="5"/>
      <c r="AN151" s="6"/>
      <c r="AO151" s="5"/>
      <c r="AP151" s="6"/>
      <c r="AQ151" s="5"/>
      <c r="AR151" s="6"/>
      <c r="AS151" s="5"/>
      <c r="AT151" s="6"/>
      <c r="AU151" s="5"/>
      <c r="AV151" s="8"/>
      <c r="AW151" s="7"/>
      <c r="AX151" s="6"/>
      <c r="AY151" s="6"/>
      <c r="AZ151" s="6"/>
      <c r="BA151" s="5"/>
      <c r="BB151" s="6"/>
      <c r="BC151" s="5"/>
      <c r="BD151" s="6"/>
      <c r="BE151" s="5"/>
    </row>
    <row r="152" spans="36:57" x14ac:dyDescent="0.2">
      <c r="AJ152" s="5"/>
      <c r="AK152" s="5"/>
      <c r="AL152" s="6"/>
      <c r="AM152" s="5"/>
      <c r="AN152" s="6"/>
      <c r="AO152" s="5"/>
      <c r="AP152" s="6"/>
      <c r="AQ152" s="5"/>
      <c r="AR152" s="6"/>
      <c r="AS152" s="5"/>
      <c r="AT152" s="6"/>
      <c r="AU152" s="5"/>
      <c r="AV152" s="8"/>
      <c r="AW152" s="7"/>
      <c r="AX152" s="6"/>
      <c r="AY152" s="6"/>
      <c r="AZ152" s="6"/>
      <c r="BA152" s="5"/>
      <c r="BB152" s="6"/>
      <c r="BC152" s="5"/>
      <c r="BD152" s="6"/>
      <c r="BE152" s="5"/>
    </row>
    <row r="153" spans="36:57" x14ac:dyDescent="0.2">
      <c r="AJ153" s="5"/>
      <c r="AK153" s="5"/>
      <c r="AL153" s="6"/>
      <c r="AM153" s="5"/>
      <c r="AN153" s="6"/>
      <c r="AO153" s="5"/>
      <c r="AP153" s="6"/>
      <c r="AQ153" s="5"/>
      <c r="AR153" s="6"/>
      <c r="AS153" s="5"/>
      <c r="AT153" s="6"/>
      <c r="AU153" s="5"/>
      <c r="AV153" s="8"/>
      <c r="AW153" s="7"/>
      <c r="AX153" s="6"/>
      <c r="AY153" s="6"/>
      <c r="AZ153" s="6"/>
      <c r="BA153" s="5"/>
      <c r="BB153" s="6"/>
      <c r="BC153" s="5"/>
      <c r="BD153" s="6"/>
      <c r="BE153" s="5"/>
    </row>
    <row r="154" spans="36:57" x14ac:dyDescent="0.2">
      <c r="AJ154" s="5"/>
      <c r="AK154" s="5"/>
      <c r="AL154" s="6"/>
      <c r="AM154" s="5"/>
      <c r="AN154" s="6"/>
      <c r="AO154" s="5"/>
      <c r="AP154" s="6"/>
      <c r="AQ154" s="5"/>
      <c r="AR154" s="6"/>
      <c r="AS154" s="5"/>
      <c r="AT154" s="6"/>
      <c r="AU154" s="5"/>
      <c r="AV154" s="8"/>
      <c r="AW154" s="7"/>
      <c r="AX154" s="6"/>
      <c r="AY154" s="6"/>
      <c r="AZ154" s="6"/>
      <c r="BA154" s="5"/>
      <c r="BB154" s="6"/>
      <c r="BC154" s="5"/>
      <c r="BD154" s="6"/>
      <c r="BE154" s="5"/>
    </row>
    <row r="155" spans="36:57" x14ac:dyDescent="0.2">
      <c r="AJ155" s="5"/>
      <c r="AK155" s="5"/>
      <c r="AL155" s="6"/>
      <c r="AM155" s="5"/>
      <c r="AN155" s="6"/>
      <c r="AO155" s="5"/>
      <c r="AP155" s="6"/>
      <c r="AQ155" s="5"/>
      <c r="AR155" s="6"/>
      <c r="AS155" s="5"/>
      <c r="AT155" s="6"/>
      <c r="AU155" s="5"/>
      <c r="AV155" s="8"/>
      <c r="AW155" s="7"/>
      <c r="AX155" s="6"/>
      <c r="AY155" s="6"/>
      <c r="AZ155" s="6"/>
      <c r="BA155" s="5"/>
      <c r="BB155" s="6"/>
      <c r="BC155" s="5"/>
      <c r="BD155" s="6"/>
      <c r="BE155" s="5"/>
    </row>
    <row r="156" spans="36:57" x14ac:dyDescent="0.2">
      <c r="AJ156" s="5"/>
      <c r="AK156" s="5"/>
      <c r="AL156" s="6"/>
      <c r="AM156" s="5"/>
      <c r="AN156" s="6"/>
      <c r="AO156" s="5"/>
      <c r="AP156" s="6"/>
      <c r="AQ156" s="5"/>
      <c r="AR156" s="6"/>
      <c r="AS156" s="5"/>
      <c r="AT156" s="6"/>
      <c r="AU156" s="5"/>
      <c r="AV156" s="8"/>
      <c r="AW156" s="7"/>
      <c r="AX156" s="6"/>
      <c r="AY156" s="6"/>
      <c r="AZ156" s="6"/>
      <c r="BA156" s="5"/>
      <c r="BB156" s="6"/>
      <c r="BC156" s="5"/>
      <c r="BD156" s="6"/>
      <c r="BE156" s="5"/>
    </row>
    <row r="157" spans="36:57" x14ac:dyDescent="0.2">
      <c r="AJ157" s="5"/>
      <c r="AK157" s="5"/>
      <c r="AL157" s="6"/>
      <c r="AM157" s="5"/>
      <c r="AN157" s="6"/>
      <c r="AO157" s="5"/>
      <c r="AP157" s="6"/>
      <c r="AQ157" s="5"/>
      <c r="AR157" s="6"/>
      <c r="AS157" s="5"/>
      <c r="AT157" s="6"/>
      <c r="AU157" s="5"/>
      <c r="AV157" s="8"/>
      <c r="AW157" s="7"/>
      <c r="AX157" s="6"/>
      <c r="AY157" s="6"/>
      <c r="AZ157" s="6"/>
      <c r="BA157" s="5"/>
      <c r="BB157" s="6"/>
      <c r="BC157" s="5"/>
      <c r="BD157" s="6"/>
      <c r="BE157" s="5"/>
    </row>
    <row r="158" spans="36:57" x14ac:dyDescent="0.2">
      <c r="AJ158" s="5"/>
      <c r="AK158" s="5"/>
      <c r="AL158" s="6"/>
      <c r="AM158" s="5"/>
      <c r="AN158" s="6"/>
      <c r="AO158" s="5"/>
      <c r="AP158" s="6"/>
      <c r="AQ158" s="5"/>
      <c r="AR158" s="6"/>
      <c r="AS158" s="5"/>
      <c r="AT158" s="6"/>
      <c r="AU158" s="5"/>
      <c r="AV158" s="8"/>
      <c r="AW158" s="7"/>
      <c r="AX158" s="6"/>
      <c r="AY158" s="6"/>
      <c r="AZ158" s="6"/>
      <c r="BA158" s="5"/>
      <c r="BB158" s="6"/>
      <c r="BC158" s="5"/>
      <c r="BD158" s="6"/>
      <c r="BE158" s="5"/>
    </row>
    <row r="159" spans="36:57" x14ac:dyDescent="0.2">
      <c r="AJ159" s="5"/>
      <c r="AK159" s="5"/>
      <c r="AL159" s="6"/>
      <c r="AM159" s="5"/>
      <c r="AN159" s="6"/>
      <c r="AO159" s="5"/>
      <c r="AP159" s="6"/>
      <c r="AQ159" s="5"/>
      <c r="AR159" s="6"/>
      <c r="AS159" s="5"/>
      <c r="AT159" s="6"/>
      <c r="AU159" s="5"/>
      <c r="AV159" s="8"/>
      <c r="AW159" s="7"/>
      <c r="AX159" s="6"/>
      <c r="AY159" s="6"/>
      <c r="AZ159" s="6"/>
      <c r="BA159" s="5"/>
      <c r="BB159" s="6"/>
      <c r="BC159" s="5"/>
      <c r="BD159" s="6"/>
      <c r="BE159" s="5"/>
    </row>
    <row r="160" spans="36:57" x14ac:dyDescent="0.2">
      <c r="AJ160" s="5"/>
      <c r="AK160" s="5"/>
      <c r="AL160" s="6"/>
      <c r="AM160" s="5"/>
      <c r="AN160" s="6"/>
      <c r="AO160" s="5"/>
      <c r="AP160" s="6"/>
      <c r="AQ160" s="5"/>
      <c r="AR160" s="6"/>
      <c r="AS160" s="5"/>
      <c r="AT160" s="6"/>
      <c r="AU160" s="5"/>
      <c r="AV160" s="6"/>
      <c r="AW160" s="5"/>
      <c r="AX160" s="6"/>
      <c r="AY160" s="6"/>
      <c r="AZ160" s="6"/>
      <c r="BA160" s="5"/>
      <c r="BB160" s="6"/>
      <c r="BC160" s="5"/>
      <c r="BD160" s="6"/>
      <c r="BE160" s="5"/>
    </row>
  </sheetData>
  <hyperlinks>
    <hyperlink ref="A43" r:id="rId1" xr:uid="{C4E0FD9B-A891-4682-B7CE-755BB82C30E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4AE5D4365B94A9C0528E91CC63FB7" ma:contentTypeVersion="10" ma:contentTypeDescription="Create a new document." ma:contentTypeScope="" ma:versionID="bd3789ff94695123f4c0d589688f44f6">
  <xsd:schema xmlns:xsd="http://www.w3.org/2001/XMLSchema" xmlns:xs="http://www.w3.org/2001/XMLSchema" xmlns:p="http://schemas.microsoft.com/office/2006/metadata/properties" xmlns:ns3="72d0e29d-95a4-4726-aedb-0ec8b021f302" targetNamespace="http://schemas.microsoft.com/office/2006/metadata/properties" ma:root="true" ma:fieldsID="edc76140715ff749e8812d8a359d113f" ns3:_="">
    <xsd:import namespace="72d0e29d-95a4-4726-aedb-0ec8b021f3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0e29d-95a4-4726-aedb-0ec8b021f3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2d0e29d-95a4-4726-aedb-0ec8b021f302" xsi:nil="true"/>
  </documentManagement>
</p:properties>
</file>

<file path=customXml/itemProps1.xml><?xml version="1.0" encoding="utf-8"?>
<ds:datastoreItem xmlns:ds="http://schemas.openxmlformats.org/officeDocument/2006/customXml" ds:itemID="{6D16C9D7-CC4D-463B-A6AD-6B8AC4C20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0e29d-95a4-4726-aedb-0ec8b021f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1AA2E1-15C4-47EE-817D-3B1B3945B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C546D4-2F60-4D7A-AB38-5CADF9BF4F76}">
  <ds:schemaRefs>
    <ds:schemaRef ds:uri="http://purl.org/dc/terms/"/>
    <ds:schemaRef ds:uri="http://purl.org/dc/dcmitype/"/>
    <ds:schemaRef ds:uri="72d0e29d-95a4-4726-aedb-0ec8b021f302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silo$lms  English Units</vt:lpstr>
      <vt:lpstr>Silo$lms Metric Units</vt:lpstr>
      <vt:lpstr>\c</vt:lpstr>
      <vt:lpstr>\i</vt:lpstr>
      <vt:lpstr>\r</vt:lpstr>
      <vt:lpstr>CHART</vt:lpstr>
      <vt:lpstr>'silo$lms  English Units'!Print_Area</vt:lpstr>
      <vt:lpstr>Print_Area_MI</vt:lpstr>
      <vt:lpstr>SILO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cp:lastPrinted>2023-03-18T15:28:03Z</cp:lastPrinted>
  <dcterms:created xsi:type="dcterms:W3CDTF">2012-10-19T02:18:59Z</dcterms:created>
  <dcterms:modified xsi:type="dcterms:W3CDTF">2024-04-25T17:13:10Z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2023-03-17T18:09:24Z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fea2f740-1d17-44bb-8910-ce04e7284b9f</vt:lpwstr>
  </property>
  <property fmtid="{D5CDD505-2E9C-101B-9397-08002B2CF9AE}" pid="7" name="MSIP_Label_defa4170-0d19-0005-0004-bc88714345d2_ActionId">
    <vt:lpwstr>43769b14-3f6a-487c-8fb6-b004a19e465c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0x0101004584AE5D4365B94A9C0528E91CC63FB7</vt:lpwstr>
  </property>
</Properties>
</file>